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7" activeTab="0"/>
  </bookViews>
  <sheets>
    <sheet name="Blade Element Solution" sheetId="1" r:id="rId1"/>
  </sheets>
  <definedNames/>
  <calcPr fullCalcOnLoad="1"/>
</workbook>
</file>

<file path=xl/sharedStrings.xml><?xml version="1.0" encoding="utf-8"?>
<sst xmlns="http://schemas.openxmlformats.org/spreadsheetml/2006/main" count="207" uniqueCount="54">
  <si>
    <t>Blade Element Iteration</t>
  </si>
  <si>
    <t>For tables.</t>
  </si>
  <si>
    <t xml:space="preserve">B </t>
  </si>
  <si>
    <t>R</t>
  </si>
  <si>
    <t>Iteration</t>
  </si>
  <si>
    <t>delta a</t>
  </si>
  <si>
    <t>delta a'</t>
  </si>
  <si>
    <t>lambda</t>
  </si>
  <si>
    <t>V</t>
  </si>
  <si>
    <t>OMEGA</t>
  </si>
  <si>
    <t>radius</t>
  </si>
  <si>
    <t>5m</t>
  </si>
  <si>
    <t>4m</t>
  </si>
  <si>
    <t>3m</t>
  </si>
  <si>
    <t>2m</t>
  </si>
  <si>
    <t>1m</t>
  </si>
  <si>
    <t>0.2m</t>
  </si>
  <si>
    <t>c</t>
  </si>
  <si>
    <t>gamma</t>
  </si>
  <si>
    <t>sigma'</t>
  </si>
  <si>
    <t>For output</t>
  </si>
  <si>
    <t>lambdar</t>
  </si>
  <si>
    <t xml:space="preserve">r </t>
  </si>
  <si>
    <t>a</t>
  </si>
  <si>
    <t>a'</t>
  </si>
  <si>
    <t>i</t>
  </si>
  <si>
    <t>beta</t>
  </si>
  <si>
    <t>Initial guess</t>
  </si>
  <si>
    <t>beta [deg]</t>
  </si>
  <si>
    <t>beta [rad]</t>
  </si>
  <si>
    <t xml:space="preserve">i </t>
  </si>
  <si>
    <t>CL</t>
  </si>
  <si>
    <t>4cos^2 beta</t>
  </si>
  <si>
    <t>simga'CLsin beta</t>
  </si>
  <si>
    <t xml:space="preserve">a </t>
  </si>
  <si>
    <t>For integration</t>
  </si>
  <si>
    <t>lambda_r</t>
  </si>
  <si>
    <t>lamda_r^3a'(1-a)</t>
  </si>
  <si>
    <t>h/2</t>
  </si>
  <si>
    <t>integral</t>
  </si>
  <si>
    <t>Repeated Iterations</t>
  </si>
  <si>
    <t>lambda r (1+a')</t>
  </si>
  <si>
    <t>(1-a)</t>
  </si>
  <si>
    <t>Area under curve</t>
  </si>
  <si>
    <t>C_P</t>
  </si>
  <si>
    <t>new beta[rad]</t>
  </si>
  <si>
    <t>sigma'CLsin beta</t>
  </si>
  <si>
    <t>4 cos^2 beta</t>
  </si>
  <si>
    <t>k</t>
  </si>
  <si>
    <t>sigma' CL</t>
  </si>
  <si>
    <t>4 lambda_r cos beta</t>
  </si>
  <si>
    <t>new a</t>
  </si>
  <si>
    <t>new a'</t>
  </si>
  <si>
    <t>Results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</si>
</sst>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0.00"/>
  </numFmts>
  <fonts count="7">
    <font>
      <sz val="10"/>
      <name val="Bitstream Vera Sans"/>
      <family val="2"/>
    </font>
    <font>
      <sz val="10"/>
      <name val="Arial"/>
      <family val="0"/>
    </font>
    <font>
      <b/>
      <sz val="14"/>
      <name val="Bitstream Vera Sans"/>
      <family val="2"/>
    </font>
    <font>
      <b/>
      <sz val="10"/>
      <name val="Bitstream Vera Sans"/>
      <family val="2"/>
    </font>
    <font>
      <b/>
      <u val="single"/>
      <sz val="10"/>
      <color indexed="10"/>
      <name val="Bitstream Vera Sans"/>
      <family val="2"/>
    </font>
    <font>
      <u val="single"/>
      <sz val="10"/>
      <color indexed="10"/>
      <name val="Bitstream Vera Sans"/>
      <family val="2"/>
    </font>
    <font>
      <b/>
      <i/>
      <sz val="10"/>
      <name val="Bitstream Ve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4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9"/>
  <sheetViews>
    <sheetView tabSelected="1" workbookViewId="0" topLeftCell="A12">
      <selection activeCell="B24" sqref="B24"/>
    </sheetView>
  </sheetViews>
  <sheetFormatPr defaultColWidth="10.28125" defaultRowHeight="12.75"/>
  <cols>
    <col min="1" max="1" width="21.7109375" style="0" customWidth="1"/>
    <col min="2" max="2" width="11.7109375" style="0" customWidth="1"/>
    <col min="17" max="17" width="16.140625" style="0" customWidth="1"/>
  </cols>
  <sheetData>
    <row r="1" spans="1:13" ht="18">
      <c r="A1" s="1" t="s">
        <v>0</v>
      </c>
      <c r="B1" s="2"/>
      <c r="M1" s="1" t="s">
        <v>1</v>
      </c>
    </row>
    <row r="2" ht="13.5">
      <c r="B2" s="2"/>
    </row>
    <row r="3" spans="1:7" ht="13.5">
      <c r="A3" t="s">
        <v>2</v>
      </c>
      <c r="B3" s="2">
        <v>3</v>
      </c>
      <c r="C3" s="2">
        <v>3</v>
      </c>
      <c r="D3" s="2">
        <v>3</v>
      </c>
      <c r="E3" s="2">
        <v>3</v>
      </c>
      <c r="F3" s="2">
        <v>3</v>
      </c>
      <c r="G3" s="2">
        <v>3</v>
      </c>
    </row>
    <row r="4" spans="1:15" ht="13.5">
      <c r="A4" t="s">
        <v>3</v>
      </c>
      <c r="B4" s="2">
        <v>5</v>
      </c>
      <c r="C4" s="2">
        <v>5</v>
      </c>
      <c r="D4" s="2">
        <v>5</v>
      </c>
      <c r="E4" s="2">
        <v>5</v>
      </c>
      <c r="F4" s="2">
        <v>5</v>
      </c>
      <c r="G4" s="2">
        <v>5</v>
      </c>
      <c r="M4" s="3" t="s">
        <v>4</v>
      </c>
      <c r="N4" s="3" t="s">
        <v>5</v>
      </c>
      <c r="O4" s="3" t="s">
        <v>6</v>
      </c>
    </row>
    <row r="5" spans="1:15" ht="13.5">
      <c r="A5" t="s">
        <v>7</v>
      </c>
      <c r="B5" s="2">
        <v>8</v>
      </c>
      <c r="C5" s="2">
        <v>8</v>
      </c>
      <c r="D5" s="2">
        <v>8</v>
      </c>
      <c r="E5" s="2">
        <v>8</v>
      </c>
      <c r="F5" s="2">
        <v>8</v>
      </c>
      <c r="G5" s="2">
        <v>8</v>
      </c>
      <c r="M5">
        <v>1</v>
      </c>
      <c r="N5" s="2">
        <f>B46</f>
        <v>-0.10704176039764496</v>
      </c>
      <c r="O5" s="2">
        <f>B47</f>
        <v>0.16221938313483253</v>
      </c>
    </row>
    <row r="6" spans="1:15" ht="13.5">
      <c r="A6" t="s">
        <v>8</v>
      </c>
      <c r="B6" s="2">
        <v>7</v>
      </c>
      <c r="C6" s="2">
        <v>7</v>
      </c>
      <c r="D6" s="2">
        <v>7</v>
      </c>
      <c r="E6" s="2">
        <v>7</v>
      </c>
      <c r="F6" s="2">
        <v>7</v>
      </c>
      <c r="G6" s="2">
        <v>7</v>
      </c>
      <c r="M6">
        <v>2</v>
      </c>
      <c r="N6" s="2">
        <f>B69</f>
        <v>0.08998659118600366</v>
      </c>
      <c r="O6" s="2">
        <f>B70</f>
        <v>0.0009862836709890119</v>
      </c>
    </row>
    <row r="7" spans="1:15" ht="13.5">
      <c r="A7" t="s">
        <v>9</v>
      </c>
      <c r="B7" s="2">
        <f>B6*B5/B4</f>
        <v>11.2</v>
      </c>
      <c r="C7" s="2">
        <f>C6*C5/C4</f>
        <v>11.2</v>
      </c>
      <c r="D7" s="2">
        <f>D6*D5/D4</f>
        <v>11.2</v>
      </c>
      <c r="E7" s="2">
        <f>E6*E5/E4</f>
        <v>11.2</v>
      </c>
      <c r="F7" s="2">
        <f>F6*F5/F4</f>
        <v>11.2</v>
      </c>
      <c r="G7" s="2">
        <f>G6*G5/G4</f>
        <v>11.2</v>
      </c>
      <c r="M7">
        <v>3</v>
      </c>
      <c r="N7" s="2">
        <f>B92</f>
        <v>0.05951043311093057</v>
      </c>
      <c r="O7" s="2">
        <f>B93</f>
        <v>0.00013414666658977895</v>
      </c>
    </row>
    <row r="8" spans="2:15" ht="13.5">
      <c r="B8" s="2"/>
      <c r="J8" s="2"/>
      <c r="K8" s="2"/>
      <c r="L8" s="2"/>
      <c r="M8" s="2"/>
      <c r="N8" s="2"/>
      <c r="O8" s="2"/>
    </row>
    <row r="9" spans="1:15" ht="13.5">
      <c r="A9" s="3" t="s">
        <v>10</v>
      </c>
      <c r="B9" s="4" t="s">
        <v>11</v>
      </c>
      <c r="C9" s="3" t="s">
        <v>12</v>
      </c>
      <c r="D9" s="3" t="s">
        <v>13</v>
      </c>
      <c r="E9" s="3" t="s">
        <v>14</v>
      </c>
      <c r="F9" s="3" t="s">
        <v>15</v>
      </c>
      <c r="G9" s="3" t="s">
        <v>16</v>
      </c>
      <c r="J9" s="2"/>
      <c r="K9" s="2"/>
      <c r="L9" s="2"/>
      <c r="M9" s="2"/>
      <c r="N9" s="2"/>
      <c r="O9" s="2"/>
    </row>
    <row r="10" spans="1:15" ht="13.5">
      <c r="A10" t="s">
        <v>10</v>
      </c>
      <c r="B10" s="2">
        <v>5</v>
      </c>
      <c r="C10" s="2">
        <v>4</v>
      </c>
      <c r="D10" s="2">
        <v>3</v>
      </c>
      <c r="E10" s="2">
        <v>2</v>
      </c>
      <c r="F10" s="2">
        <v>1</v>
      </c>
      <c r="G10" s="2">
        <v>0.2</v>
      </c>
      <c r="J10" s="2"/>
      <c r="K10" s="2"/>
      <c r="L10" s="2"/>
      <c r="M10" s="2"/>
      <c r="N10" s="2"/>
      <c r="O10" s="2"/>
    </row>
    <row r="11" spans="1:15" ht="13.5">
      <c r="A11" t="s">
        <v>17</v>
      </c>
      <c r="B11">
        <v>0.187279622250161</v>
      </c>
      <c r="C11">
        <v>0.23225763637028302</v>
      </c>
      <c r="D11">
        <v>0.304517933481851</v>
      </c>
      <c r="E11">
        <v>0.436187550800042</v>
      </c>
      <c r="F11">
        <v>0.706025152829843</v>
      </c>
      <c r="G11">
        <v>0.7</v>
      </c>
      <c r="J11" s="2"/>
      <c r="K11" s="2"/>
      <c r="L11" s="2"/>
      <c r="N11" s="2"/>
      <c r="O11" s="2"/>
    </row>
    <row r="12" spans="1:15" ht="13.5">
      <c r="A12" t="s">
        <v>18</v>
      </c>
      <c r="B12">
        <v>92.5800387139216</v>
      </c>
      <c r="C12">
        <v>91.2503841459853</v>
      </c>
      <c r="D12">
        <v>89.0719550438549</v>
      </c>
      <c r="E12">
        <v>84.8980555339559</v>
      </c>
      <c r="F12">
        <v>74.3100213094075</v>
      </c>
      <c r="G12">
        <v>61</v>
      </c>
      <c r="J12" s="2"/>
      <c r="K12" s="2"/>
      <c r="L12" s="2"/>
      <c r="M12" s="2"/>
      <c r="N12" s="2"/>
      <c r="O12" s="2"/>
    </row>
    <row r="13" spans="1:13" ht="13.5">
      <c r="A13" t="s">
        <v>19</v>
      </c>
      <c r="B13" s="2">
        <f>(B3*B11)/(2*PI()*B10)</f>
        <v>0.01788388657289762</v>
      </c>
      <c r="C13" s="2">
        <f>(C3*C11)/(2*PI()*C10)</f>
        <v>0.027723713174377884</v>
      </c>
      <c r="D13" s="2">
        <f>(D3*D11)/(2*PI()*D10)</f>
        <v>0.048465534373765565</v>
      </c>
      <c r="E13" s="2">
        <f>(E3*E11)/(2*PI()*E10)</f>
        <v>0.10413210723746086</v>
      </c>
      <c r="F13" s="2">
        <f>(F3*F11)/(2*PI()*F10)</f>
        <v>0.33710217906024115</v>
      </c>
      <c r="G13" s="2">
        <f>(G3*G11)/(2*PI()*G10)</f>
        <v>1.6711269024649011</v>
      </c>
      <c r="M13" s="4" t="s">
        <v>20</v>
      </c>
    </row>
    <row r="14" spans="1:19" ht="13.5">
      <c r="A14" t="s">
        <v>21</v>
      </c>
      <c r="B14" s="2">
        <f>B7*B10/B6</f>
        <v>8</v>
      </c>
      <c r="C14" s="2">
        <f>C7*C10/C6</f>
        <v>6.3999999999999995</v>
      </c>
      <c r="D14" s="2">
        <f>D7*D10/D6</f>
        <v>4.799999999999999</v>
      </c>
      <c r="E14" s="2">
        <f>E7*E10/E6</f>
        <v>3.1999999999999997</v>
      </c>
      <c r="F14" s="2">
        <f>F7*F10/F6</f>
        <v>1.5999999999999999</v>
      </c>
      <c r="G14" s="2">
        <f>G7*G10/G6</f>
        <v>0.31999999999999995</v>
      </c>
      <c r="M14" t="s">
        <v>22</v>
      </c>
      <c r="N14" t="s">
        <v>17</v>
      </c>
      <c r="O14" t="s">
        <v>18</v>
      </c>
      <c r="P14" t="s">
        <v>23</v>
      </c>
      <c r="Q14" t="s">
        <v>24</v>
      </c>
      <c r="R14" t="s">
        <v>25</v>
      </c>
      <c r="S14" t="s">
        <v>26</v>
      </c>
    </row>
    <row r="15" spans="13:19" ht="13.5">
      <c r="M15" s="2">
        <v>0.2</v>
      </c>
      <c r="N15">
        <v>0.7</v>
      </c>
      <c r="O15">
        <v>61</v>
      </c>
      <c r="P15" s="2">
        <v>0.22598729702153902</v>
      </c>
      <c r="Q15" s="2">
        <v>0.8993792198711451</v>
      </c>
      <c r="R15" s="2">
        <v>22.8602978423004</v>
      </c>
      <c r="S15" s="2">
        <v>38.1397021576996</v>
      </c>
    </row>
    <row r="16" spans="2:19" ht="13.5">
      <c r="B16" s="2"/>
      <c r="C16" s="2"/>
      <c r="D16" s="2"/>
      <c r="E16" s="2"/>
      <c r="F16" s="2"/>
      <c r="G16" s="2"/>
      <c r="M16" s="2">
        <v>1</v>
      </c>
      <c r="N16">
        <v>0.706025152829843</v>
      </c>
      <c r="O16">
        <v>74.3100213094075</v>
      </c>
      <c r="P16" s="2">
        <v>0.24432298520852302</v>
      </c>
      <c r="Q16" s="2">
        <v>0.06755439967950509</v>
      </c>
      <c r="R16" s="2">
        <v>8.17433558690533</v>
      </c>
      <c r="S16" s="2">
        <v>66.1356857225022</v>
      </c>
    </row>
    <row r="17" spans="1:19" ht="13.5">
      <c r="A17" s="3" t="s">
        <v>27</v>
      </c>
      <c r="B17" s="2"/>
      <c r="C17" s="2"/>
      <c r="D17" s="2"/>
      <c r="E17" s="2"/>
      <c r="F17" s="2"/>
      <c r="G17" s="2"/>
      <c r="M17" s="2">
        <v>2</v>
      </c>
      <c r="N17">
        <v>0.436187550800042</v>
      </c>
      <c r="O17">
        <v>84.8980555339559</v>
      </c>
      <c r="P17" s="2">
        <v>0.24972473929240702</v>
      </c>
      <c r="Q17" s="2">
        <v>0.0179740331543901</v>
      </c>
      <c r="R17" s="2">
        <v>7.86829857159157</v>
      </c>
      <c r="S17" s="2">
        <v>77.0297569623643</v>
      </c>
    </row>
    <row r="18" spans="1:19" ht="13.5">
      <c r="A18" t="s">
        <v>28</v>
      </c>
      <c r="B18" s="2">
        <f>90-(2/3)*(ATAN(1/B14)*180/PI())</f>
        <v>85.24998910073214</v>
      </c>
      <c r="C18" s="2">
        <f>90-(2/3)*(ATAN(1/C14)*180/PI())</f>
        <v>84.07956056631984</v>
      </c>
      <c r="D18" s="2">
        <f>90-(2/3)*(ATAN(1/D14)*180/PI())</f>
        <v>82.15447404531957</v>
      </c>
      <c r="E18" s="2">
        <f>90-(2/3)*(ATAN(1/E14)*180/PI())</f>
        <v>78.43065024249245</v>
      </c>
      <c r="F18" s="2">
        <f>90-(2/3)*(ATAN(1/F14)*180/PI())</f>
        <v>68.66307786127767</v>
      </c>
      <c r="G18" s="2">
        <f>90-(2/3)*(ATAN(1/G14)*180/PI())</f>
        <v>41.829781083371294</v>
      </c>
      <c r="M18" s="2">
        <v>3</v>
      </c>
      <c r="N18">
        <v>0.304517933481851</v>
      </c>
      <c r="O18">
        <v>89.0719550438549</v>
      </c>
      <c r="P18" s="2">
        <v>0.25332249866508905</v>
      </c>
      <c r="Q18" s="2">
        <v>0.008143262836012941</v>
      </c>
      <c r="R18" s="2">
        <v>7.84351782031649</v>
      </c>
      <c r="S18" s="2">
        <v>81.2284372235384</v>
      </c>
    </row>
    <row r="19" spans="1:19" ht="13.5">
      <c r="A19" t="s">
        <v>29</v>
      </c>
      <c r="B19" s="2">
        <f>B18*(PI()/180)</f>
        <v>1.4878929970970556</v>
      </c>
      <c r="C19" s="2">
        <f>C18*(PI()/180)</f>
        <v>1.4674651655122695</v>
      </c>
      <c r="D19" s="2">
        <f>D18*(PI()/180)</f>
        <v>1.4338660673350518</v>
      </c>
      <c r="E19" s="2">
        <f>E18*(PI()/180)</f>
        <v>1.3688730812115824</v>
      </c>
      <c r="F19" s="2">
        <f>F18*(PI()/180)</f>
        <v>1.1983967832325217</v>
      </c>
      <c r="G19" s="2">
        <f>G18*(PI()/180)</f>
        <v>0.7300674052932697</v>
      </c>
      <c r="M19" s="2">
        <v>4</v>
      </c>
      <c r="N19">
        <v>0.23225763637028302</v>
      </c>
      <c r="O19">
        <v>91.2503841459853</v>
      </c>
      <c r="P19" s="2">
        <v>0.255672353345543</v>
      </c>
      <c r="Q19" s="2">
        <v>0.00462438840019741</v>
      </c>
      <c r="R19" s="2">
        <v>7.85343255154535</v>
      </c>
      <c r="S19" s="2">
        <v>83.39695159444</v>
      </c>
    </row>
    <row r="20" spans="1:19" ht="13.5">
      <c r="A20" t="s">
        <v>30</v>
      </c>
      <c r="B20" s="2">
        <f>B$12-B18</f>
        <v>7.330049613189459</v>
      </c>
      <c r="C20" s="2">
        <f>C$12-C18</f>
        <v>7.170823579665452</v>
      </c>
      <c r="D20" s="2">
        <f>D$12-D18</f>
        <v>6.917480998535325</v>
      </c>
      <c r="E20" s="2">
        <f>E$12-E18</f>
        <v>6.46740529146345</v>
      </c>
      <c r="F20" s="2">
        <f>F$12-F18</f>
        <v>5.646943448129832</v>
      </c>
      <c r="G20" s="2">
        <f>G$12-G18</f>
        <v>19.170218916628706</v>
      </c>
      <c r="M20" s="2">
        <v>5</v>
      </c>
      <c r="N20">
        <v>0.187279622250161</v>
      </c>
      <c r="O20">
        <v>92.5800387139216</v>
      </c>
      <c r="P20" s="2">
        <v>0.258123583510363</v>
      </c>
      <c r="Q20" s="2">
        <v>0.00297647957833544</v>
      </c>
      <c r="R20" s="2">
        <v>7.85064297999794</v>
      </c>
      <c r="S20" s="2">
        <v>84.7293957339237</v>
      </c>
    </row>
    <row r="21" spans="1:7" ht="13.5">
      <c r="A21" t="s">
        <v>31</v>
      </c>
      <c r="B21" s="2">
        <v>0.85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</row>
    <row r="22" spans="1:7" ht="13.5">
      <c r="A22" t="s">
        <v>32</v>
      </c>
      <c r="B22" s="2">
        <f>4*(COS(B19))^2</f>
        <v>0.027428922512456697</v>
      </c>
      <c r="C22" s="2">
        <f>4*(COS(C19))^2</f>
        <v>0.042557524670766914</v>
      </c>
      <c r="D22" s="2">
        <f>4*(COS(D19))^2</f>
        <v>0.07453200931251852</v>
      </c>
      <c r="E22" s="2">
        <f>4*(COS(E19))^2</f>
        <v>0.1608874205703801</v>
      </c>
      <c r="F22" s="2">
        <f>4*(COS(F19))^2</f>
        <v>0.5295517983801417</v>
      </c>
      <c r="G22" s="2">
        <f>4*(COS(G19))^2</f>
        <v>2.2208715896774383</v>
      </c>
    </row>
    <row r="23" spans="1:19" ht="13.5">
      <c r="A23" t="s">
        <v>33</v>
      </c>
      <c r="B23" s="2">
        <f>B13*B21*SIN(B19)</f>
        <v>0.01514909450830475</v>
      </c>
      <c r="C23" s="2">
        <f>C13*C21*SIN(C19)</f>
        <v>0.027575837219500444</v>
      </c>
      <c r="D23" s="2">
        <f>D13*D21*SIN(D19)</f>
        <v>0.04801188200320473</v>
      </c>
      <c r="E23" s="2">
        <f>E13*E21*SIN(E19)</f>
        <v>0.10201642143355123</v>
      </c>
      <c r="F23" s="2">
        <f>F13*F21*SIN(F19)</f>
        <v>0.31399616767277483</v>
      </c>
      <c r="G23" s="2">
        <f>G13*G21*SIN(G19)</f>
        <v>1.114507723490275</v>
      </c>
      <c r="N23" s="2"/>
      <c r="O23" s="2"/>
      <c r="P23" s="2"/>
      <c r="Q23" s="2"/>
      <c r="R23" s="2"/>
      <c r="S23" s="2"/>
    </row>
    <row r="24" spans="1:13" ht="13.5">
      <c r="A24" t="s">
        <v>34</v>
      </c>
      <c r="B24" s="2">
        <f>(1+B22/B23)^-1</f>
        <v>0.35579614947586463</v>
      </c>
      <c r="C24" s="2">
        <f>(1+C22/C23)^-1</f>
        <v>0.39319143523515077</v>
      </c>
      <c r="D24" s="2">
        <f>(1+D22/D23)^-1</f>
        <v>0.3917933524691692</v>
      </c>
      <c r="E24" s="2">
        <f>(1+E22/E23)^-1</f>
        <v>0.3880370125288079</v>
      </c>
      <c r="F24" s="2">
        <f>(1+F22/F23)^-1</f>
        <v>0.3722327363813211</v>
      </c>
      <c r="G24" s="2">
        <f>(1+G22/G23)^-1</f>
        <v>0.3341472195052359</v>
      </c>
      <c r="M24" s="3" t="s">
        <v>35</v>
      </c>
    </row>
    <row r="25" spans="1:19" ht="12">
      <c r="A25" t="s">
        <v>24</v>
      </c>
      <c r="B25" s="2">
        <f>(1-3*B24)/(4*B24-1)</f>
        <v>-0.15924125963338423</v>
      </c>
      <c r="C25" s="2">
        <f>(1-3*C24)/(4*C24-1)</f>
        <v>-0.3135213803300334</v>
      </c>
      <c r="D25" s="2">
        <f>(1-3*D24)/(4*D24-1)</f>
        <v>-0.3092177001838666</v>
      </c>
      <c r="E25" s="2">
        <f>(1-3*E24)/(4*E24-1)</f>
        <v>-0.29722288714444284</v>
      </c>
      <c r="F25" s="2">
        <f>(1-3*F24)/(4*F24-1)</f>
        <v>-0.23868034987760525</v>
      </c>
      <c r="G25" s="2">
        <f>(1-3*G24)/(4*G24-1)</f>
        <v>-0.00725412714188295</v>
      </c>
      <c r="M25" t="s">
        <v>22</v>
      </c>
      <c r="N25" t="s">
        <v>36</v>
      </c>
      <c r="O25" t="s">
        <v>23</v>
      </c>
      <c r="P25" t="s">
        <v>24</v>
      </c>
      <c r="Q25" t="s">
        <v>37</v>
      </c>
      <c r="R25" t="s">
        <v>38</v>
      </c>
      <c r="S25" t="s">
        <v>39</v>
      </c>
    </row>
    <row r="26" spans="2:19" ht="13.5">
      <c r="B26" s="2"/>
      <c r="C26" s="2"/>
      <c r="D26" s="2"/>
      <c r="E26" s="2"/>
      <c r="F26" s="2"/>
      <c r="G26" s="2"/>
      <c r="M26" s="5">
        <v>0.2</v>
      </c>
      <c r="N26" s="5">
        <v>0.32</v>
      </c>
      <c r="O26" s="2">
        <v>0.22598729702153902</v>
      </c>
      <c r="P26" s="2">
        <v>0.8993792198711451</v>
      </c>
      <c r="Q26" s="2">
        <f>N26^3*P26*(1-O26)</f>
        <v>0.022810818673872885</v>
      </c>
      <c r="R26">
        <f>(N27-N26)/2</f>
        <v>0.64</v>
      </c>
      <c r="S26" s="2">
        <f>R26*(Q26+Q27)</f>
        <v>0.14842161951837973</v>
      </c>
    </row>
    <row r="27" spans="2:19" ht="13.5">
      <c r="B27" s="2"/>
      <c r="C27" s="2"/>
      <c r="D27" s="2"/>
      <c r="E27" s="2"/>
      <c r="F27" s="2"/>
      <c r="G27" s="2"/>
      <c r="M27" s="5">
        <v>1</v>
      </c>
      <c r="N27" s="5">
        <v>1.6</v>
      </c>
      <c r="O27" s="2">
        <v>0.24432298520852302</v>
      </c>
      <c r="P27" s="2">
        <v>0.06755439967950509</v>
      </c>
      <c r="Q27" s="2">
        <f>N27^3*P27*(1-O27)</f>
        <v>0.20909796182359544</v>
      </c>
      <c r="R27">
        <f>(N28-N27)/2</f>
        <v>0.8</v>
      </c>
      <c r="S27" s="2">
        <f>R27*(Q27+Q28)</f>
        <v>0.5207919374265692</v>
      </c>
    </row>
    <row r="28" spans="1:19" ht="13.5">
      <c r="A28" s="6" t="s">
        <v>40</v>
      </c>
      <c r="B28" s="7"/>
      <c r="C28" s="7"/>
      <c r="D28" s="7"/>
      <c r="E28" s="7"/>
      <c r="F28" s="7"/>
      <c r="G28" s="7"/>
      <c r="I28">
        <v>1</v>
      </c>
      <c r="M28" s="5">
        <v>2</v>
      </c>
      <c r="N28" s="5">
        <v>3.2</v>
      </c>
      <c r="O28" s="2">
        <v>0.24972473929240702</v>
      </c>
      <c r="P28" s="2">
        <v>0.0179740331543901</v>
      </c>
      <c r="Q28" s="2">
        <f>N28^3*P28*(1-O28)</f>
        <v>0.44189195995961605</v>
      </c>
      <c r="R28">
        <f>(N29-N28)/2</f>
        <v>0.7999999999999998</v>
      </c>
      <c r="S28" s="2">
        <f>R28*(Q28+Q29)</f>
        <v>0.8914676621604302</v>
      </c>
    </row>
    <row r="29" spans="1:19" ht="13.5">
      <c r="A29" t="s">
        <v>41</v>
      </c>
      <c r="B29" s="2">
        <f>B$14*(1+B25)</f>
        <v>6.726069922932926</v>
      </c>
      <c r="C29" s="2">
        <f>C$14*(1+C25)</f>
        <v>4.393463165887786</v>
      </c>
      <c r="D29" s="2">
        <f>D$14*(1+D25)</f>
        <v>3.31575503911744</v>
      </c>
      <c r="E29" s="2">
        <f>E$14*(1+E25)</f>
        <v>2.2488867611377827</v>
      </c>
      <c r="F29" s="2">
        <f>F$14*(1+F25)</f>
        <v>1.2181114401958315</v>
      </c>
      <c r="G29" s="2">
        <f>G$14*(1+G25)</f>
        <v>0.31767867931459737</v>
      </c>
      <c r="M29" s="5">
        <v>3</v>
      </c>
      <c r="N29" s="5">
        <v>4.8</v>
      </c>
      <c r="O29" s="2">
        <v>0.25332249866508905</v>
      </c>
      <c r="P29" s="2">
        <v>0.008143262836012941</v>
      </c>
      <c r="Q29" s="2">
        <f>N29^3*P29*(1-O29)</f>
        <v>0.6724426177409218</v>
      </c>
      <c r="R29">
        <f>(N30-N29)/2</f>
        <v>0.8000000000000003</v>
      </c>
      <c r="S29" s="2">
        <f>R29*(Q29+Q30)</f>
        <v>1.2598064238446243</v>
      </c>
    </row>
    <row r="30" spans="1:19" ht="13.5">
      <c r="A30" t="s">
        <v>42</v>
      </c>
      <c r="B30" s="2">
        <f>(1-B24)</f>
        <v>0.6442038505241354</v>
      </c>
      <c r="C30" s="2">
        <f>(1-C24)</f>
        <v>0.6068085647648492</v>
      </c>
      <c r="D30" s="2">
        <f>(1-D24)</f>
        <v>0.6082066475308308</v>
      </c>
      <c r="E30" s="2">
        <f>(1-E24)</f>
        <v>0.611962987471192</v>
      </c>
      <c r="F30" s="2">
        <f>(1-F24)</f>
        <v>0.6277672636186789</v>
      </c>
      <c r="G30" s="2">
        <f>(1-G24)</f>
        <v>0.665852780494764</v>
      </c>
      <c r="M30" s="5">
        <v>4</v>
      </c>
      <c r="N30" s="5">
        <v>6.4</v>
      </c>
      <c r="O30" s="2">
        <v>0.255672353345543</v>
      </c>
      <c r="P30" s="2">
        <v>0.00462438840019741</v>
      </c>
      <c r="Q30" s="2">
        <f>N30^3*P30*(1-O30)</f>
        <v>0.9023154120648579</v>
      </c>
      <c r="R30">
        <f>(N31-N30)/2</f>
        <v>0.7999999999999998</v>
      </c>
      <c r="S30" s="2">
        <f>R30*(Q30+Q31)</f>
        <v>1.6263228590158874</v>
      </c>
    </row>
    <row r="31" spans="1:17" ht="13.5">
      <c r="A31" t="s">
        <v>29</v>
      </c>
      <c r="B31" s="2">
        <f>ATAN(B29/B30)</f>
        <v>1.475310432078019</v>
      </c>
      <c r="C31" s="2">
        <f>ATAN(C29/C30)</f>
        <v>1.4335484200561774</v>
      </c>
      <c r="D31" s="2">
        <f>ATAN(D29/D30)</f>
        <v>1.3893837016234971</v>
      </c>
      <c r="E31" s="2">
        <f>ATAN(E29/E30)</f>
        <v>1.305111283809653</v>
      </c>
      <c r="F31" s="2">
        <f>ATAN(F29/F30)</f>
        <v>1.0949354845426598</v>
      </c>
      <c r="G31" s="2">
        <f>ATAN(G29/G30)</f>
        <v>0.44516074162357666</v>
      </c>
      <c r="M31" s="5">
        <v>5</v>
      </c>
      <c r="N31" s="5">
        <v>8</v>
      </c>
      <c r="O31" s="2">
        <v>0.258123583510363</v>
      </c>
      <c r="P31" s="2">
        <v>0.00297647957833544</v>
      </c>
      <c r="Q31" s="2">
        <f>N31^3*P31*(1-O31)</f>
        <v>1.130588161705002</v>
      </c>
    </row>
    <row r="32" spans="1:7" ht="13.5">
      <c r="A32" t="s">
        <v>28</v>
      </c>
      <c r="B32" s="2">
        <f>B31*180/PI()</f>
        <v>84.5290612296924</v>
      </c>
      <c r="C32" s="2">
        <f>C31*180/PI()</f>
        <v>82.13627419686625</v>
      </c>
      <c r="D32" s="2">
        <f>D31*180/PI()</f>
        <v>79.60582222729005</v>
      </c>
      <c r="E32" s="2">
        <f>E31*180/PI()</f>
        <v>74.7773683571937</v>
      </c>
      <c r="F32" s="2">
        <f>F31*180/PI()</f>
        <v>62.73518210340619</v>
      </c>
      <c r="G32" s="2">
        <f>G31*180/PI()</f>
        <v>25.505831699944657</v>
      </c>
    </row>
    <row r="33" spans="1:19" ht="13.5">
      <c r="A33" t="s">
        <v>30</v>
      </c>
      <c r="B33" s="2">
        <f>B$12-B32</f>
        <v>8.050977484229193</v>
      </c>
      <c r="C33" s="2">
        <f>C$12-C32</f>
        <v>9.11410994911904</v>
      </c>
      <c r="D33" s="2">
        <f>D$12-D32</f>
        <v>9.466132816564851</v>
      </c>
      <c r="E33" s="2">
        <f>E$12-E32</f>
        <v>10.120687176762203</v>
      </c>
      <c r="F33" s="2">
        <f>F$12-F32</f>
        <v>11.574839206001315</v>
      </c>
      <c r="G33" s="2">
        <f>G$12-G32</f>
        <v>35.49416830005534</v>
      </c>
      <c r="R33" t="s">
        <v>43</v>
      </c>
      <c r="S33">
        <f>SUM(S26:S31)</f>
        <v>4.446810501965891</v>
      </c>
    </row>
    <row r="34" spans="1:19" ht="13.5">
      <c r="A34" t="s">
        <v>31</v>
      </c>
      <c r="B34" s="2">
        <f>0.084*B33</f>
        <v>0.6762821086752523</v>
      </c>
      <c r="C34" s="2">
        <f>0.084*C33</f>
        <v>0.7655852357259995</v>
      </c>
      <c r="D34" s="2">
        <f>0.084*D33</f>
        <v>0.7951551565914475</v>
      </c>
      <c r="E34" s="2">
        <f>0.084*E33</f>
        <v>0.8501377228480251</v>
      </c>
      <c r="F34" s="2">
        <f>0.084*F33</f>
        <v>0.9722864933041104</v>
      </c>
      <c r="G34" s="2">
        <v>0.8</v>
      </c>
      <c r="R34" t="s">
        <v>44</v>
      </c>
      <c r="S34">
        <f>S33*(8/64)</f>
        <v>0.5558513127457364</v>
      </c>
    </row>
    <row r="35" spans="2:7" ht="13.5">
      <c r="B35" s="2"/>
      <c r="C35" s="2"/>
      <c r="D35" s="2"/>
      <c r="E35" s="2"/>
      <c r="F35" s="2"/>
      <c r="G35" s="2"/>
    </row>
    <row r="36" spans="1:7" ht="13.5">
      <c r="A36" t="s">
        <v>45</v>
      </c>
      <c r="B36" s="2">
        <f>B31</f>
        <v>1.475310432078019</v>
      </c>
      <c r="C36" s="2">
        <f>C31</f>
        <v>1.4335484200561774</v>
      </c>
      <c r="D36" s="2">
        <f>D31</f>
        <v>1.3893837016234971</v>
      </c>
      <c r="E36" s="2">
        <f>E31</f>
        <v>1.305111283809653</v>
      </c>
      <c r="F36" s="2">
        <f>F31</f>
        <v>1.0949354845426598</v>
      </c>
      <c r="G36" s="2">
        <f>G31</f>
        <v>0.44516074162357666</v>
      </c>
    </row>
    <row r="37" spans="1:7" ht="13.5">
      <c r="A37" t="s">
        <v>46</v>
      </c>
      <c r="B37" s="2">
        <f>B$13*B34*SIN(B36)</f>
        <v>0.012039458022014117</v>
      </c>
      <c r="C37" s="2">
        <f>C$13*C34*SIN(C36)</f>
        <v>0.021025272824285464</v>
      </c>
      <c r="D37" s="2">
        <f>D$13*D34*SIN(D36)</f>
        <v>0.037905209897774135</v>
      </c>
      <c r="E37" s="2">
        <f>E$13*E34*SIN(E36)</f>
        <v>0.08542048576041014</v>
      </c>
      <c r="F37" s="2">
        <f>F$13*F34*SIN(F36)</f>
        <v>0.29134534373747556</v>
      </c>
      <c r="G37" s="2">
        <f>G$13*G34*SIN(G36)</f>
        <v>0.5756737550535773</v>
      </c>
    </row>
    <row r="38" spans="1:7" ht="13.5">
      <c r="A38" t="s">
        <v>47</v>
      </c>
      <c r="B38" s="2">
        <f>4*COS(B36)^2</f>
        <v>0.03635951924478845</v>
      </c>
      <c r="C38" s="2">
        <f>4*COS(C36)^2</f>
        <v>0.07487602879579024</v>
      </c>
      <c r="D38" s="2">
        <f>4*COS(D36)^2</f>
        <v>0.1302043461531398</v>
      </c>
      <c r="E38" s="2">
        <f>4*COS(E36)^2</f>
        <v>0.2757727264194772</v>
      </c>
      <c r="F38" s="2">
        <f>4*COS(F36)^2</f>
        <v>0.8394364336522434</v>
      </c>
      <c r="G38" s="2">
        <f>4*COS(G36)^2</f>
        <v>3.258324357008005</v>
      </c>
    </row>
    <row r="39" spans="1:7" ht="13.5">
      <c r="A39" t="s">
        <v>48</v>
      </c>
      <c r="B39" s="2">
        <f>B37/B38</f>
        <v>0.3311225855589325</v>
      </c>
      <c r="C39" s="2">
        <f>C37/C38</f>
        <v>0.28080112103204347</v>
      </c>
      <c r="D39" s="2">
        <f>D37/D38</f>
        <v>0.29112092658713506</v>
      </c>
      <c r="E39" s="2">
        <f>E37/E38</f>
        <v>0.30974957846439555</v>
      </c>
      <c r="F39" s="2">
        <f>F37/F38</f>
        <v>0.34707255017498123</v>
      </c>
      <c r="G39" s="2">
        <f>G37/G38</f>
        <v>0.17667785400659025</v>
      </c>
    </row>
    <row r="40" spans="1:7" ht="13.5">
      <c r="A40" s="8" t="s">
        <v>34</v>
      </c>
      <c r="B40" s="9">
        <f>B39/(1+B39)</f>
        <v>0.24875438907821967</v>
      </c>
      <c r="C40" s="9">
        <f>C39/(1+C39)</f>
        <v>0.2192386596334173</v>
      </c>
      <c r="D40" s="9">
        <f>D39/(1+D39)</f>
        <v>0.22547921003547294</v>
      </c>
      <c r="E40" s="9">
        <f>E39/(1+E39)</f>
        <v>0.2364952686814824</v>
      </c>
      <c r="F40" s="9">
        <f>F39/(1+F39)</f>
        <v>0.2576494860131308</v>
      </c>
      <c r="G40" s="9">
        <f>G39/(1+G39)</f>
        <v>0.1501497231421513</v>
      </c>
    </row>
    <row r="41" spans="2:7" ht="13.5">
      <c r="B41" s="2"/>
      <c r="C41" s="2"/>
      <c r="D41" s="2"/>
      <c r="E41" s="2"/>
      <c r="F41" s="2"/>
      <c r="G41" s="2"/>
    </row>
    <row r="42" spans="1:7" ht="13.5">
      <c r="A42" t="s">
        <v>49</v>
      </c>
      <c r="B42" s="2">
        <f>B$13*B34</f>
        <v>0.012094552522828234</v>
      </c>
      <c r="C42" s="2">
        <f>C$13*C34</f>
        <v>0.02122486548580609</v>
      </c>
      <c r="D42" s="2">
        <f>D$13*D34</f>
        <v>0.03853761957425974</v>
      </c>
      <c r="E42" s="2">
        <f>E$13*E34</f>
        <v>0.08852663252222133</v>
      </c>
      <c r="F42" s="2">
        <f>F$13*F34</f>
        <v>0.3277598955636562</v>
      </c>
      <c r="G42" s="2">
        <f>G$13*G34</f>
        <v>1.336901521971921</v>
      </c>
    </row>
    <row r="43" spans="1:7" ht="13.5">
      <c r="A43" t="s">
        <v>50</v>
      </c>
      <c r="B43" s="2">
        <f>4*B$14*COS(B36)</f>
        <v>3.0509075578695994</v>
      </c>
      <c r="C43" s="2">
        <f>4*C$14*COS(C36)</f>
        <v>3.502526025299779</v>
      </c>
      <c r="D43" s="2">
        <f>4*D$14*COS(D36)</f>
        <v>3.4640485766619036</v>
      </c>
      <c r="E43" s="2">
        <f>4*E$14*COS(E36)</f>
        <v>3.360900307081688</v>
      </c>
      <c r="F43" s="2">
        <f>4*F$14*COS(F36)</f>
        <v>2.931864437623092</v>
      </c>
      <c r="G43" s="2">
        <f>4*G$14*COS(G36)</f>
        <v>1.155253070383489</v>
      </c>
    </row>
    <row r="44" spans="1:7" ht="13.5">
      <c r="A44" s="8" t="s">
        <v>24</v>
      </c>
      <c r="B44" s="9">
        <f>(B42/B43)*(1-B40)</f>
        <v>0.0029781235014482875</v>
      </c>
      <c r="C44" s="9">
        <f>(C42/C43)*(1-C40)</f>
        <v>0.004731315144012394</v>
      </c>
      <c r="D44" s="9">
        <f>(D42/D43)*(1-D40)</f>
        <v>0.008616561487359679</v>
      </c>
      <c r="E44" s="9">
        <f>(E42/E43)*(1-E40)</f>
        <v>0.020110832396900643</v>
      </c>
      <c r="F44" s="9">
        <f>(F42/F43)*(1-F40)</f>
        <v>0.08298907814892702</v>
      </c>
      <c r="G44" s="9">
        <f>(G42/G43)*(1-G40)</f>
        <v>0.9834781293438704</v>
      </c>
    </row>
    <row r="45" spans="1:7" ht="13.5">
      <c r="A45" s="10"/>
      <c r="B45" s="11"/>
      <c r="C45" s="11"/>
      <c r="D45" s="11"/>
      <c r="E45" s="11"/>
      <c r="F45" s="11"/>
      <c r="G45" s="11"/>
    </row>
    <row r="46" spans="1:7" ht="13.5">
      <c r="A46" s="3" t="s">
        <v>5</v>
      </c>
      <c r="B46" s="4">
        <f>B40-B24</f>
        <v>-0.10704176039764496</v>
      </c>
      <c r="C46" s="4">
        <f>C40-C24</f>
        <v>-0.17395277560173347</v>
      </c>
      <c r="D46" s="4">
        <f>D40-D24</f>
        <v>-0.16631414243369624</v>
      </c>
      <c r="E46" s="4">
        <f>E40-E24</f>
        <v>-0.1515417438473255</v>
      </c>
      <c r="F46" s="4">
        <f>F40-F24</f>
        <v>-0.11458325036819028</v>
      </c>
      <c r="G46" s="4">
        <f>G40-G24</f>
        <v>-0.1839974963630846</v>
      </c>
    </row>
    <row r="47" spans="1:7" ht="13.5">
      <c r="A47" s="3" t="s">
        <v>6</v>
      </c>
      <c r="B47" s="4">
        <f>B44-B25</f>
        <v>0.16221938313483253</v>
      </c>
      <c r="C47" s="4">
        <f>C44-C25</f>
        <v>0.3182526954740458</v>
      </c>
      <c r="D47" s="4">
        <f>D44-D25</f>
        <v>0.31783426167122625</v>
      </c>
      <c r="E47" s="4">
        <f>E44-E25</f>
        <v>0.3173337195413435</v>
      </c>
      <c r="F47" s="4">
        <f>F44-F25</f>
        <v>0.32166942802653226</v>
      </c>
      <c r="G47" s="4">
        <f>G44-G25</f>
        <v>0.9907322564857534</v>
      </c>
    </row>
    <row r="48" spans="1:7" ht="13.5">
      <c r="A48" t="s">
        <v>51</v>
      </c>
      <c r="B48" s="2">
        <f>B46+B24</f>
        <v>0.24875438907821967</v>
      </c>
      <c r="C48" s="2">
        <f>C46+C24</f>
        <v>0.2192386596334173</v>
      </c>
      <c r="D48" s="2">
        <f>D46+D24</f>
        <v>0.22547921003547294</v>
      </c>
      <c r="E48" s="2">
        <f>E46+E24</f>
        <v>0.2364952686814824</v>
      </c>
      <c r="F48" s="2">
        <f>F46+F24</f>
        <v>0.2576494860131308</v>
      </c>
      <c r="G48" s="2">
        <f>G46+G24</f>
        <v>0.1501497231421513</v>
      </c>
    </row>
    <row r="49" spans="1:7" ht="13.5">
      <c r="A49" t="s">
        <v>52</v>
      </c>
      <c r="B49" s="2">
        <f>B47+B25</f>
        <v>0.0029781235014482987</v>
      </c>
      <c r="C49" s="2">
        <f>C47+C25</f>
        <v>0.004731315144012371</v>
      </c>
      <c r="D49" s="2">
        <f>D47+D25</f>
        <v>0.008616561487359675</v>
      </c>
      <c r="E49" s="2">
        <f>E47+E25</f>
        <v>0.020110832396900646</v>
      </c>
      <c r="F49" s="2">
        <f>F47+F25</f>
        <v>0.082989078148927</v>
      </c>
      <c r="G49" s="2">
        <f>G47+G25</f>
        <v>0.9834781293438704</v>
      </c>
    </row>
    <row r="50" spans="2:7" ht="13.5">
      <c r="B50" s="2"/>
      <c r="C50" s="2"/>
      <c r="D50" s="2"/>
      <c r="E50" s="2"/>
      <c r="F50" s="2"/>
      <c r="G50" s="2"/>
    </row>
    <row r="51" spans="1:9" ht="13.5">
      <c r="A51" s="6" t="s">
        <v>40</v>
      </c>
      <c r="B51" s="7"/>
      <c r="C51" s="7"/>
      <c r="D51" s="7"/>
      <c r="E51" s="7"/>
      <c r="F51" s="7"/>
      <c r="G51" s="7"/>
      <c r="I51">
        <v>2</v>
      </c>
    </row>
    <row r="52" spans="1:7" ht="13.5">
      <c r="A52" t="s">
        <v>41</v>
      </c>
      <c r="B52" s="2">
        <f>B$14*(1+B49)</f>
        <v>8.023824988011587</v>
      </c>
      <c r="C52" s="2">
        <f>C$14*(1+C49)</f>
        <v>6.430280416921678</v>
      </c>
      <c r="D52" s="2">
        <f>D$14*(1+D49)</f>
        <v>4.841359495139326</v>
      </c>
      <c r="E52" s="2">
        <f>E$14*(1+E49)</f>
        <v>3.2643546636700815</v>
      </c>
      <c r="F52" s="2">
        <f>F$14*(1+F49)</f>
        <v>1.7327825250382831</v>
      </c>
      <c r="G52" s="2">
        <f>G$14*(1+G49)</f>
        <v>0.6347130013900384</v>
      </c>
    </row>
    <row r="53" spans="1:7" ht="13.5">
      <c r="A53" t="s">
        <v>42</v>
      </c>
      <c r="B53" s="2">
        <f>(1-B48)</f>
        <v>0.7512456109217803</v>
      </c>
      <c r="C53" s="2">
        <f>(1-C48)</f>
        <v>0.7807613403665827</v>
      </c>
      <c r="D53" s="2">
        <f>(1-D48)</f>
        <v>0.774520789964527</v>
      </c>
      <c r="E53" s="2">
        <f>(1-E48)</f>
        <v>0.7635047313185176</v>
      </c>
      <c r="F53" s="2">
        <f>(1-F48)</f>
        <v>0.7423505139868691</v>
      </c>
      <c r="G53" s="2">
        <f>(1-G48)</f>
        <v>0.8498502768578486</v>
      </c>
    </row>
    <row r="54" spans="1:7" ht="13.5">
      <c r="A54" t="s">
        <v>29</v>
      </c>
      <c r="B54" s="2">
        <f>ATAN(B52/B53)</f>
        <v>1.4774416052686306</v>
      </c>
      <c r="C54" s="2">
        <f>ATAN(C52/C53)</f>
        <v>1.4499683014715405</v>
      </c>
      <c r="D54" s="2">
        <f>ATAN(D52/D53)</f>
        <v>1.4121605457259319</v>
      </c>
      <c r="E54" s="2">
        <f>ATAN(E52/E53)</f>
        <v>1.3410351347700529</v>
      </c>
      <c r="F54" s="2">
        <f>ATAN(F52/F53)</f>
        <v>1.166036464958064</v>
      </c>
      <c r="G54" s="2">
        <f>ATAN(G52/G53)</f>
        <v>0.6414838127466139</v>
      </c>
    </row>
    <row r="55" spans="1:7" ht="13.5">
      <c r="A55" t="s">
        <v>28</v>
      </c>
      <c r="B55" s="2">
        <f>B54*180/PI()</f>
        <v>84.65116845892587</v>
      </c>
      <c r="C55" s="2">
        <f>C54*180/PI()</f>
        <v>83.07706410207186</v>
      </c>
      <c r="D55" s="2">
        <f>D54*180/PI()</f>
        <v>80.910839264987</v>
      </c>
      <c r="E55" s="2">
        <f>E54*180/PI()</f>
        <v>76.83565340108159</v>
      </c>
      <c r="F55" s="2">
        <f>F54*180/PI()</f>
        <v>66.80896820045116</v>
      </c>
      <c r="G55" s="2">
        <f>G54*180/PI()</f>
        <v>36.75431509634138</v>
      </c>
    </row>
    <row r="56" spans="1:7" ht="13.5">
      <c r="A56" t="s">
        <v>30</v>
      </c>
      <c r="B56" s="2">
        <f>B$12-B55</f>
        <v>7.928870254995729</v>
      </c>
      <c r="C56" s="2">
        <f>C$12-C55</f>
        <v>8.173320043913435</v>
      </c>
      <c r="D56" s="2">
        <f>D$12-D55</f>
        <v>8.161115778867895</v>
      </c>
      <c r="E56" s="2">
        <f>E$12-E55</f>
        <v>8.062402132874311</v>
      </c>
      <c r="F56" s="2">
        <f>F$12-F55</f>
        <v>7.5010531089563415</v>
      </c>
      <c r="G56" s="2">
        <f>G$12-G55</f>
        <v>24.24568490365862</v>
      </c>
    </row>
    <row r="57" spans="1:7" ht="13.5">
      <c r="A57" t="s">
        <v>31</v>
      </c>
      <c r="B57" s="2">
        <v>1</v>
      </c>
      <c r="C57" s="2">
        <f>0.084*C56</f>
        <v>0.6865588836887286</v>
      </c>
      <c r="D57" s="2">
        <f>0.084*D56</f>
        <v>0.6855337254249032</v>
      </c>
      <c r="E57" s="2">
        <f>0.084*E56</f>
        <v>0.6772417791614421</v>
      </c>
      <c r="F57" s="2">
        <f>0.084*F56</f>
        <v>0.6300884611523327</v>
      </c>
      <c r="G57" s="2">
        <v>0.7</v>
      </c>
    </row>
    <row r="58" spans="2:7" ht="13.5">
      <c r="B58" s="2"/>
      <c r="C58" s="2"/>
      <c r="D58" s="2"/>
      <c r="E58" s="2"/>
      <c r="F58" s="2"/>
      <c r="G58" s="2"/>
    </row>
    <row r="59" spans="1:7" ht="13.5">
      <c r="A59" t="s">
        <v>45</v>
      </c>
      <c r="B59" s="2">
        <f>B54</f>
        <v>1.4774416052686306</v>
      </c>
      <c r="C59" s="2">
        <f>C54</f>
        <v>1.4499683014715405</v>
      </c>
      <c r="D59" s="2">
        <f>D54</f>
        <v>1.4121605457259319</v>
      </c>
      <c r="E59" s="2">
        <f>E54</f>
        <v>1.3410351347700529</v>
      </c>
      <c r="F59" s="2">
        <f>F54</f>
        <v>1.166036464958064</v>
      </c>
      <c r="G59" s="2">
        <f>G54</f>
        <v>0.6414838127466139</v>
      </c>
    </row>
    <row r="60" spans="1:7" ht="13.5">
      <c r="A60" t="s">
        <v>46</v>
      </c>
      <c r="B60" s="2">
        <f>B$13*B57*SIN(B59)</f>
        <v>0.017806013187788947</v>
      </c>
      <c r="C60" s="2">
        <f>C$13*C57*SIN(C59)</f>
        <v>0.018895188205499198</v>
      </c>
      <c r="D60" s="2">
        <f>D$13*D57*SIN(D59)</f>
        <v>0.03280757861854407</v>
      </c>
      <c r="E60" s="2">
        <f>E$13*E57*SIN(E59)</f>
        <v>0.06866933641841921</v>
      </c>
      <c r="F60" s="2">
        <f>F$13*F57*SIN(F59)</f>
        <v>0.19524129501975415</v>
      </c>
      <c r="G60" s="2">
        <f>G$13*G57*SIN(G59)</f>
        <v>0.6999840238767788</v>
      </c>
    </row>
    <row r="61" spans="1:7" ht="13.5">
      <c r="A61" t="s">
        <v>47</v>
      </c>
      <c r="B61" s="2">
        <f>4*COS(B59)^2</f>
        <v>0.03475926301203776</v>
      </c>
      <c r="C61" s="2">
        <f>4*COS(C59)^2</f>
        <v>0.058114009009944886</v>
      </c>
      <c r="D61" s="2">
        <f>4*COS(D59)^2</f>
        <v>0.09981968179493071</v>
      </c>
      <c r="E61" s="2">
        <f>4*COS(E59)^2</f>
        <v>0.2074711359758771</v>
      </c>
      <c r="F61" s="2">
        <f>4*COS(F59)^2</f>
        <v>0.6203075772000107</v>
      </c>
      <c r="G61" s="2">
        <f>4*COS(G59)^2</f>
        <v>2.5677418379881307</v>
      </c>
    </row>
    <row r="62" spans="1:7" ht="13.5">
      <c r="A62" t="s">
        <v>48</v>
      </c>
      <c r="B62" s="2">
        <f>B60/B61</f>
        <v>0.5122667066221285</v>
      </c>
      <c r="C62" s="2">
        <f>C60/C61</f>
        <v>0.32513998823013085</v>
      </c>
      <c r="D62" s="2">
        <f>D60/D61</f>
        <v>0.32866843520843786</v>
      </c>
      <c r="E62" s="2">
        <f>E60/E61</f>
        <v>0.3309826019673574</v>
      </c>
      <c r="F62" s="2">
        <f>F60/F61</f>
        <v>0.31474916992155483</v>
      </c>
      <c r="G62" s="2">
        <f>G60/G61</f>
        <v>0.2726068538203312</v>
      </c>
    </row>
    <row r="63" spans="1:7" ht="13.5">
      <c r="A63" s="8" t="s">
        <v>34</v>
      </c>
      <c r="B63" s="9">
        <f>B62/(1+B62)</f>
        <v>0.33874098026422333</v>
      </c>
      <c r="C63" s="9">
        <f>C62/(1+C62)</f>
        <v>0.2453627474214183</v>
      </c>
      <c r="D63" s="9">
        <f>D62/(1+D62)</f>
        <v>0.24736678203458431</v>
      </c>
      <c r="E63" s="9">
        <f>E62/(1+E62)</f>
        <v>0.24867537823418884</v>
      </c>
      <c r="F63" s="9">
        <f>F62/(1+F62)</f>
        <v>0.23939864509694614</v>
      </c>
      <c r="G63" s="9">
        <f>G62/(1+G62)</f>
        <v>0.21421136700778626</v>
      </c>
    </row>
    <row r="64" spans="2:7" ht="13.5">
      <c r="B64" s="2"/>
      <c r="C64" s="2"/>
      <c r="D64" s="2"/>
      <c r="E64" s="2"/>
      <c r="F64" s="2"/>
      <c r="G64" s="2"/>
    </row>
    <row r="65" spans="1:7" ht="13.5">
      <c r="A65" t="s">
        <v>49</v>
      </c>
      <c r="B65" s="2">
        <f>B$13*B57</f>
        <v>0.01788388657289762</v>
      </c>
      <c r="C65" s="2">
        <f>C$13*C57</f>
        <v>0.01903396156870738</v>
      </c>
      <c r="D65" s="2">
        <f>D$13*D57</f>
        <v>0.03322475833395621</v>
      </c>
      <c r="E65" s="2">
        <f>E$13*E57</f>
        <v>0.07052261357332808</v>
      </c>
      <c r="F65" s="2">
        <f>F$13*F57</f>
        <v>0.21240419325516546</v>
      </c>
      <c r="G65" s="2">
        <f>G$13*G57</f>
        <v>1.169788831725431</v>
      </c>
    </row>
    <row r="66" spans="1:7" ht="13.5">
      <c r="A66" t="s">
        <v>50</v>
      </c>
      <c r="B66" s="2">
        <f>4*B$14*COS(B59)</f>
        <v>2.983013800015291</v>
      </c>
      <c r="C66" s="2">
        <f>4*C$14*COS(C59)</f>
        <v>3.085676463304176</v>
      </c>
      <c r="D66" s="2">
        <f>4*D$14*COS(D59)</f>
        <v>3.0330482808918173</v>
      </c>
      <c r="E66" s="2">
        <f>4*E$14*COS(E59)</f>
        <v>2.915135971026382</v>
      </c>
      <c r="F66" s="2">
        <f>4*F$14*COS(F59)</f>
        <v>2.5203074396843155</v>
      </c>
      <c r="G66" s="2">
        <f>4*G$14*COS(G59)</f>
        <v>1.0255471987382823</v>
      </c>
    </row>
    <row r="67" spans="1:7" ht="13.5">
      <c r="A67" s="8" t="s">
        <v>24</v>
      </c>
      <c r="B67" s="9">
        <f>(B65/B66)*(1-B63)</f>
        <v>0.003964407172437311</v>
      </c>
      <c r="C67" s="9">
        <f>(C65/C66)*(1-C63)</f>
        <v>0.004654971651990631</v>
      </c>
      <c r="D67" s="9">
        <f>(D65/D66)*(1-D63)</f>
        <v>0.008244529748684419</v>
      </c>
      <c r="E67" s="9">
        <f>(E65/E66)*(1-E63)</f>
        <v>0.018175953538888175</v>
      </c>
      <c r="F67" s="9">
        <f>(F65/F66)*(1-F63)</f>
        <v>0.06410127377047489</v>
      </c>
      <c r="G67" s="9">
        <f>(G65/G66)*(1-G63)</f>
        <v>0.896308593209531</v>
      </c>
    </row>
    <row r="68" spans="1:7" ht="13.5">
      <c r="A68" s="10"/>
      <c r="B68" s="11"/>
      <c r="C68" s="11"/>
      <c r="D68" s="11"/>
      <c r="E68" s="11"/>
      <c r="F68" s="11"/>
      <c r="G68" s="11"/>
    </row>
    <row r="69" spans="1:7" ht="13.5">
      <c r="A69" s="3" t="s">
        <v>5</v>
      </c>
      <c r="B69" s="4">
        <f>B63-B48</f>
        <v>0.08998659118600366</v>
      </c>
      <c r="C69" s="4">
        <f>C63-C48</f>
        <v>0.026124087788001016</v>
      </c>
      <c r="D69" s="4">
        <f>D63-D48</f>
        <v>0.02188757199911137</v>
      </c>
      <c r="E69" s="4">
        <f>E63-E48</f>
        <v>0.01218010955270643</v>
      </c>
      <c r="F69" s="4">
        <f>F63-F48</f>
        <v>-0.018250840916184674</v>
      </c>
      <c r="G69" s="4">
        <f>G63-G48</f>
        <v>0.06406164386563495</v>
      </c>
    </row>
    <row r="70" spans="1:7" ht="13.5">
      <c r="A70" s="3" t="s">
        <v>6</v>
      </c>
      <c r="B70" s="4">
        <f>B67-B49</f>
        <v>0.0009862836709890119</v>
      </c>
      <c r="C70" s="4">
        <f>C67-C49</f>
        <v>-7.634349202174061E-05</v>
      </c>
      <c r="D70" s="4">
        <f>D67-D49</f>
        <v>-0.0003720317386752565</v>
      </c>
      <c r="E70" s="4">
        <f>E67-E49</f>
        <v>-0.001934878858012471</v>
      </c>
      <c r="F70" s="4">
        <f>F67-F49</f>
        <v>-0.01888780437845211</v>
      </c>
      <c r="G70" s="4">
        <f>G67-G49</f>
        <v>-0.08716953613433931</v>
      </c>
    </row>
    <row r="71" spans="1:7" ht="13.5">
      <c r="A71" t="s">
        <v>51</v>
      </c>
      <c r="B71" s="2">
        <f>B69+B48</f>
        <v>0.33874098026422333</v>
      </c>
      <c r="C71" s="2">
        <f>C69+C48</f>
        <v>0.2453627474214183</v>
      </c>
      <c r="D71" s="2">
        <f>D69+D48</f>
        <v>0.24736678203458431</v>
      </c>
      <c r="E71" s="2">
        <f>E69+E48</f>
        <v>0.24867537823418884</v>
      </c>
      <c r="F71" s="2">
        <f>F69+F48</f>
        <v>0.23939864509694614</v>
      </c>
      <c r="G71" s="2">
        <f>G69+G48</f>
        <v>0.21421136700778626</v>
      </c>
    </row>
    <row r="72" spans="1:7" ht="13.5">
      <c r="A72" t="s">
        <v>52</v>
      </c>
      <c r="B72" s="2">
        <f>B70+B49</f>
        <v>0.003964407172437311</v>
      </c>
      <c r="C72" s="2">
        <f>C70+C49</f>
        <v>0.004654971651990631</v>
      </c>
      <c r="D72" s="2">
        <f>D70+D49</f>
        <v>0.008244529748684419</v>
      </c>
      <c r="E72" s="2">
        <f>E70+E49</f>
        <v>0.018175953538888175</v>
      </c>
      <c r="F72" s="2">
        <f>F70+F49</f>
        <v>0.06410127377047489</v>
      </c>
      <c r="G72" s="2">
        <f>G70+G49</f>
        <v>0.896308593209531</v>
      </c>
    </row>
    <row r="73" spans="2:7" ht="13.5">
      <c r="B73" s="2"/>
      <c r="C73" s="2"/>
      <c r="D73" s="2"/>
      <c r="E73" s="2"/>
      <c r="F73" s="2"/>
      <c r="G73" s="2"/>
    </row>
    <row r="74" spans="1:9" ht="13.5">
      <c r="A74" s="6" t="s">
        <v>40</v>
      </c>
      <c r="B74" s="7"/>
      <c r="C74" s="7"/>
      <c r="D74" s="7"/>
      <c r="E74" s="7"/>
      <c r="F74" s="7"/>
      <c r="G74" s="7"/>
      <c r="I74">
        <v>3</v>
      </c>
    </row>
    <row r="75" spans="1:7" ht="13.5">
      <c r="A75" t="s">
        <v>41</v>
      </c>
      <c r="B75" s="2">
        <f>B$14*(1+B72)</f>
        <v>8.0317152573795</v>
      </c>
      <c r="C75" s="2">
        <f>C$14*(1+C72)</f>
        <v>6.429791818572739</v>
      </c>
      <c r="D75" s="2">
        <f>D$14*(1+D72)</f>
        <v>4.839573742793684</v>
      </c>
      <c r="E75" s="2">
        <f>E$14*(1+E72)</f>
        <v>3.2581630513244417</v>
      </c>
      <c r="F75" s="2">
        <f>F$14*(1+F72)</f>
        <v>1.7025620380327597</v>
      </c>
      <c r="G75" s="2">
        <f>G$14*(1+G72)</f>
        <v>0.6068187498270499</v>
      </c>
    </row>
    <row r="76" spans="1:7" ht="13.5">
      <c r="A76" t="s">
        <v>42</v>
      </c>
      <c r="B76" s="2">
        <f>(1-B71)</f>
        <v>0.6612590197357766</v>
      </c>
      <c r="C76" s="2">
        <f>(1-C71)</f>
        <v>0.7546372525785817</v>
      </c>
      <c r="D76" s="2">
        <f>(1-D71)</f>
        <v>0.7526332179654157</v>
      </c>
      <c r="E76" s="2">
        <f>(1-E71)</f>
        <v>0.7513246217658112</v>
      </c>
      <c r="F76" s="2">
        <f>(1-F71)</f>
        <v>0.7606013549030539</v>
      </c>
      <c r="G76" s="2">
        <f>(1-G71)</f>
        <v>0.7857886329922137</v>
      </c>
    </row>
    <row r="77" spans="1:7" ht="13.5">
      <c r="A77" t="s">
        <v>29</v>
      </c>
      <c r="B77" s="2">
        <f>ATAN(B75/B76)</f>
        <v>1.4886506138139386</v>
      </c>
      <c r="C77" s="2">
        <f>ATAN(C75/C76)</f>
        <v>1.4539650729869351</v>
      </c>
      <c r="D77" s="2">
        <f>ATAN(D75/D76)</f>
        <v>1.4165157549473457</v>
      </c>
      <c r="E77" s="2">
        <f>ATAN(E75/E76)</f>
        <v>1.3441604255178012</v>
      </c>
      <c r="F77" s="2">
        <f>ATAN(F75/F76)</f>
        <v>1.1506573165148792</v>
      </c>
      <c r="G77" s="2">
        <f>ATAN(G75/G76)</f>
        <v>0.6575845011823089</v>
      </c>
    </row>
    <row r="78" spans="1:7" ht="13.5">
      <c r="A78" t="s">
        <v>28</v>
      </c>
      <c r="B78" s="2">
        <f>B77*180/PI()</f>
        <v>85.29339734109809</v>
      </c>
      <c r="C78" s="2">
        <f>C77*180/PI()</f>
        <v>83.30606224158208</v>
      </c>
      <c r="D78" s="2">
        <f>D77*180/PI()</f>
        <v>81.16037437227047</v>
      </c>
      <c r="E78" s="2">
        <f>E77*180/PI()</f>
        <v>77.01471937067886</v>
      </c>
      <c r="F78" s="2">
        <f>F77*180/PI()</f>
        <v>65.9278079021515</v>
      </c>
      <c r="G78" s="2">
        <f>G77*180/PI()</f>
        <v>37.6768165909618</v>
      </c>
    </row>
    <row r="79" spans="1:7" ht="13.5">
      <c r="A79" t="s">
        <v>30</v>
      </c>
      <c r="B79" s="2">
        <f>B$12-B78</f>
        <v>7.28664137282351</v>
      </c>
      <c r="C79" s="2">
        <f>C$12-C78</f>
        <v>7.9443219044032105</v>
      </c>
      <c r="D79" s="2">
        <f>D$12-D78</f>
        <v>7.9115806715844315</v>
      </c>
      <c r="E79" s="2">
        <f>E$12-E78</f>
        <v>7.883336163277036</v>
      </c>
      <c r="F79" s="2">
        <f>F$12-F78</f>
        <v>8.382213407256003</v>
      </c>
      <c r="G79" s="2">
        <f>G$12-G78</f>
        <v>23.3231834090382</v>
      </c>
    </row>
    <row r="80" spans="1:7" ht="13.5">
      <c r="A80" t="s">
        <v>31</v>
      </c>
      <c r="B80" s="2">
        <v>1</v>
      </c>
      <c r="C80" s="2">
        <f>0.084*C79</f>
        <v>0.6673230399698697</v>
      </c>
      <c r="D80" s="2">
        <f>0.084*D79</f>
        <v>0.6645727764130923</v>
      </c>
      <c r="E80" s="2">
        <f>0.084*E79</f>
        <v>0.662200237715271</v>
      </c>
      <c r="F80" s="2">
        <f>0.084*F79</f>
        <v>0.7041059262095043</v>
      </c>
      <c r="G80" s="2">
        <v>0.7</v>
      </c>
    </row>
    <row r="81" spans="2:7" ht="13.5">
      <c r="B81" s="2"/>
      <c r="C81" s="2"/>
      <c r="D81" s="2"/>
      <c r="E81" s="2"/>
      <c r="F81" s="2"/>
      <c r="G81" s="2"/>
    </row>
    <row r="82" spans="1:7" ht="13.5">
      <c r="A82" t="s">
        <v>45</v>
      </c>
      <c r="B82" s="2">
        <f>B77</f>
        <v>1.4886506138139386</v>
      </c>
      <c r="C82" s="2">
        <f>C77</f>
        <v>1.4539650729869351</v>
      </c>
      <c r="D82" s="2">
        <f>D77</f>
        <v>1.4165157549473457</v>
      </c>
      <c r="E82" s="2">
        <f>E77</f>
        <v>1.3441604255178012</v>
      </c>
      <c r="F82" s="2">
        <f>F77</f>
        <v>1.1506573165148792</v>
      </c>
      <c r="G82" s="2">
        <f>G77</f>
        <v>0.6575845011823089</v>
      </c>
    </row>
    <row r="83" spans="1:7" ht="13.5">
      <c r="A83" t="s">
        <v>46</v>
      </c>
      <c r="B83" s="2">
        <f>B$13*B80*SIN(B82)</f>
        <v>0.01782358099426943</v>
      </c>
      <c r="C83" s="2">
        <f>C$13*C80*SIN(C82)</f>
        <v>0.018374553256328065</v>
      </c>
      <c r="D83" s="2">
        <f>D$13*D80*SIN(D82)</f>
        <v>0.03182630869106784</v>
      </c>
      <c r="E83" s="2">
        <f>E$13*E80*SIN(E82)</f>
        <v>0.06719294329233064</v>
      </c>
      <c r="F83" s="2">
        <f>F$13*F80*SIN(F82)</f>
        <v>0.21671335554529203</v>
      </c>
      <c r="G83" s="2">
        <f>G$13*G80*SIN(G82)</f>
        <v>0.714982935156914</v>
      </c>
    </row>
    <row r="84" spans="1:7" ht="13.5">
      <c r="A84" t="s">
        <v>47</v>
      </c>
      <c r="B84" s="2">
        <f>4*COS(B82)^2</f>
        <v>0.02693101471002646</v>
      </c>
      <c r="C84" s="2">
        <f>4*COS(C82)^2</f>
        <v>0.05435020579770994</v>
      </c>
      <c r="D84" s="2">
        <f>4*COS(D82)^2</f>
        <v>0.09445696106962294</v>
      </c>
      <c r="E84" s="2">
        <f>4*COS(E82)^2</f>
        <v>0.20196167190785644</v>
      </c>
      <c r="F84" s="2">
        <f>4*COS(F82)^2</f>
        <v>0.6654884520983574</v>
      </c>
      <c r="G84" s="2">
        <f>4*COS(G82)^2</f>
        <v>2.5057047955728335</v>
      </c>
    </row>
    <row r="85" spans="1:7" ht="13.5">
      <c r="A85" t="s">
        <v>48</v>
      </c>
      <c r="B85" s="2">
        <f>B83/B84</f>
        <v>0.6618235958125143</v>
      </c>
      <c r="C85" s="2">
        <f>C83/C84</f>
        <v>0.338076976648767</v>
      </c>
      <c r="D85" s="2">
        <f>D83/D84</f>
        <v>0.3369397906800019</v>
      </c>
      <c r="E85" s="2">
        <f>E83/E84</f>
        <v>0.3327014609137665</v>
      </c>
      <c r="F85" s="2">
        <f>F83/F84</f>
        <v>0.32564555382136423</v>
      </c>
      <c r="G85" s="2">
        <f>G83/G84</f>
        <v>0.28534204684453285</v>
      </c>
    </row>
    <row r="86" spans="1:7" ht="13.5">
      <c r="A86" s="8" t="s">
        <v>34</v>
      </c>
      <c r="B86" s="9">
        <f>B85/(1+B85)</f>
        <v>0.3982514133751539</v>
      </c>
      <c r="C86" s="9">
        <f>C85/(1+C85)</f>
        <v>0.2526588399237581</v>
      </c>
      <c r="D86" s="9">
        <f>D85/(1+D85)</f>
        <v>0.252023159927513</v>
      </c>
      <c r="E86" s="9">
        <f>E85/(1+E85)</f>
        <v>0.24964440324515727</v>
      </c>
      <c r="F86" s="9">
        <f>F85/(1+F85)</f>
        <v>0.24565054579079906</v>
      </c>
      <c r="G86" s="9">
        <f>G85/(1+G85)</f>
        <v>0.2219969754704882</v>
      </c>
    </row>
    <row r="87" spans="2:7" ht="13.5">
      <c r="B87" s="2"/>
      <c r="C87" s="2"/>
      <c r="D87" s="2"/>
      <c r="E87" s="2"/>
      <c r="F87" s="2"/>
      <c r="G87" s="2"/>
    </row>
    <row r="88" spans="1:7" ht="13.5">
      <c r="A88" t="s">
        <v>49</v>
      </c>
      <c r="B88" s="2">
        <f>B$13*B80</f>
        <v>0.01788388657289762</v>
      </c>
      <c r="C88" s="2">
        <f>C$13*C80</f>
        <v>0.018500672554778577</v>
      </c>
      <c r="D88" s="2">
        <f>D$13*D80</f>
        <v>0.03220887473911754</v>
      </c>
      <c r="E88" s="2">
        <f>E$13*E80</f>
        <v>0.06895630616643868</v>
      </c>
      <c r="F88" s="2">
        <f>F$13*F80</f>
        <v>0.23735564201445325</v>
      </c>
      <c r="G88" s="2">
        <f>G$13*G80</f>
        <v>1.169788831725431</v>
      </c>
    </row>
    <row r="89" spans="1:7" ht="13.5">
      <c r="A89" t="s">
        <v>50</v>
      </c>
      <c r="B89" s="2">
        <f>4*B$14*COS(B82)</f>
        <v>2.6257074790933537</v>
      </c>
      <c r="C89" s="2">
        <f>4*C$14*COS(C82)</f>
        <v>2.984080715714103</v>
      </c>
      <c r="D89" s="2">
        <f>4*D$14*COS(D82)</f>
        <v>2.9504497169374786</v>
      </c>
      <c r="E89" s="2">
        <f>4*E$14*COS(E82)</f>
        <v>2.8761693415628016</v>
      </c>
      <c r="F89" s="2">
        <f>4*F$14*COS(F82)</f>
        <v>2.6104792183595675</v>
      </c>
      <c r="G89" s="2">
        <f>4*G$14*COS(G82)</f>
        <v>1.013082762792178</v>
      </c>
    </row>
    <row r="90" spans="1:7" ht="13.5">
      <c r="A90" s="8" t="s">
        <v>24</v>
      </c>
      <c r="B90" s="9">
        <f>(B88/B89)*(1-B86)</f>
        <v>0.0040985538390270896</v>
      </c>
      <c r="C90" s="9">
        <f>(C88/C89)*(1-C86)</f>
        <v>0.004633357943861855</v>
      </c>
      <c r="D90" s="9">
        <f>(D88/D89)*(1-D86)</f>
        <v>0.008165362795832456</v>
      </c>
      <c r="E90" s="9">
        <f>(E88/E89)*(1-E86)</f>
        <v>0.017989813574541904</v>
      </c>
      <c r="F90" s="9">
        <f>(F88/F89)*(1-F86)</f>
        <v>0.06858859390560185</v>
      </c>
      <c r="G90" s="9">
        <f>(G88/G89)*(1-G86)</f>
        <v>0.8983463963347736</v>
      </c>
    </row>
    <row r="91" spans="1:7" ht="13.5">
      <c r="A91" s="10"/>
      <c r="B91" s="11"/>
      <c r="C91" s="11"/>
      <c r="D91" s="11"/>
      <c r="E91" s="11"/>
      <c r="F91" s="11"/>
      <c r="G91" s="11"/>
    </row>
    <row r="92" spans="1:7" ht="13.5">
      <c r="A92" s="3" t="s">
        <v>5</v>
      </c>
      <c r="B92" s="4">
        <f>B86-B71</f>
        <v>0.05951043311093057</v>
      </c>
      <c r="C92" s="4">
        <f>C86-C71</f>
        <v>0.007296092502339785</v>
      </c>
      <c r="D92" s="4">
        <f>D86-D71</f>
        <v>0.0046563778929286925</v>
      </c>
      <c r="E92" s="4">
        <f>E86-E71</f>
        <v>0.0009690250109684329</v>
      </c>
      <c r="F92" s="4">
        <f>F86-F71</f>
        <v>0.006251900693852924</v>
      </c>
      <c r="G92" s="4">
        <f>G86-G71</f>
        <v>0.007785608462701932</v>
      </c>
    </row>
    <row r="93" spans="1:7" ht="13.5">
      <c r="A93" s="3" t="s">
        <v>6</v>
      </c>
      <c r="B93" s="4">
        <f>B90-B72</f>
        <v>0.00013414666658977895</v>
      </c>
      <c r="C93" s="4">
        <f>C90-C72</f>
        <v>-2.1613708128775423E-05</v>
      </c>
      <c r="D93" s="4">
        <f>D90-D72</f>
        <v>-7.916695285196257E-05</v>
      </c>
      <c r="E93" s="4">
        <f>E90-E72</f>
        <v>-0.00018613996434627134</v>
      </c>
      <c r="F93" s="4">
        <f>F90-F72</f>
        <v>0.004487320135126954</v>
      </c>
      <c r="G93" s="4">
        <f>G90-G72</f>
        <v>0.0020378031252425988</v>
      </c>
    </row>
    <row r="94" spans="1:7" ht="13.5">
      <c r="A94" t="s">
        <v>51</v>
      </c>
      <c r="B94" s="2">
        <f>B92+B71</f>
        <v>0.3982514133751539</v>
      </c>
      <c r="C94" s="2">
        <f>C92+C71</f>
        <v>0.2526588399237581</v>
      </c>
      <c r="D94" s="2">
        <f>D92+D71</f>
        <v>0.252023159927513</v>
      </c>
      <c r="E94" s="2">
        <f>E92+E71</f>
        <v>0.24964440324515727</v>
      </c>
      <c r="F94" s="2">
        <f>F92+F71</f>
        <v>0.24565054579079906</v>
      </c>
      <c r="G94" s="2">
        <f>G92+G71</f>
        <v>0.2219969754704882</v>
      </c>
    </row>
    <row r="95" spans="1:7" ht="13.5">
      <c r="A95" t="s">
        <v>52</v>
      </c>
      <c r="B95" s="2">
        <f>B93+B72</f>
        <v>0.0040985538390270896</v>
      </c>
      <c r="C95" s="2">
        <f>C93+C72</f>
        <v>0.004633357943861855</v>
      </c>
      <c r="D95" s="2">
        <f>D93+D72</f>
        <v>0.008165362795832456</v>
      </c>
      <c r="E95" s="2">
        <f>E93+E72</f>
        <v>0.017989813574541904</v>
      </c>
      <c r="F95" s="2">
        <f>F93+F72</f>
        <v>0.06858859390560185</v>
      </c>
      <c r="G95" s="2">
        <f>G93+G72</f>
        <v>0.8983463963347736</v>
      </c>
    </row>
    <row r="96" spans="2:7" ht="13.5">
      <c r="B96" s="2"/>
      <c r="C96" s="2"/>
      <c r="D96" s="2"/>
      <c r="E96" s="2"/>
      <c r="F96" s="2"/>
      <c r="G96" s="2"/>
    </row>
    <row r="97" spans="1:7" ht="13.5">
      <c r="A97" s="6" t="s">
        <v>40</v>
      </c>
      <c r="B97" s="7"/>
      <c r="C97" s="7"/>
      <c r="D97" s="7"/>
      <c r="E97" s="7"/>
      <c r="F97" s="7"/>
      <c r="G97" s="7"/>
    </row>
    <row r="98" spans="1:7" ht="13.5">
      <c r="A98" t="s">
        <v>41</v>
      </c>
      <c r="B98" s="2">
        <f>B$14*(1+B95)</f>
        <v>8.032788430712216</v>
      </c>
      <c r="C98" s="2">
        <f>C$14*(1+C95)</f>
        <v>6.429653490840715</v>
      </c>
      <c r="D98" s="2">
        <f>D$14*(1+D95)</f>
        <v>4.839193741419995</v>
      </c>
      <c r="E98" s="2">
        <f>E$14*(1+E95)</f>
        <v>3.257567403438534</v>
      </c>
      <c r="F98" s="2">
        <f>F$14*(1+F95)</f>
        <v>1.709741750248963</v>
      </c>
      <c r="G98" s="2">
        <f>G$14*(1+G95)</f>
        <v>0.6074708468271275</v>
      </c>
    </row>
    <row r="99" spans="1:7" ht="13.5">
      <c r="A99" t="s">
        <v>42</v>
      </c>
      <c r="B99" s="2">
        <f>(1-B94)</f>
        <v>0.6017485866248461</v>
      </c>
      <c r="C99" s="2">
        <f>(1-C94)</f>
        <v>0.7473411600762419</v>
      </c>
      <c r="D99" s="2">
        <f>(1-D94)</f>
        <v>0.747976840072487</v>
      </c>
      <c r="E99" s="2">
        <f>(1-E94)</f>
        <v>0.7503555967548428</v>
      </c>
      <c r="F99" s="2">
        <f>(1-F94)</f>
        <v>0.754349454209201</v>
      </c>
      <c r="G99" s="2">
        <f>(1-G94)</f>
        <v>0.7780030245295118</v>
      </c>
    </row>
    <row r="100" spans="1:7" ht="13.5">
      <c r="A100" t="s">
        <v>29</v>
      </c>
      <c r="B100" s="2">
        <f>ATAN(B98/B99)</f>
        <v>1.4960244405536847</v>
      </c>
      <c r="C100" s="2">
        <f>ATAN(C98/C99)</f>
        <v>1.455082066390841</v>
      </c>
      <c r="D100" s="2">
        <f>ATAN(D98/D99)</f>
        <v>1.4174434645383718</v>
      </c>
      <c r="E100" s="2">
        <f>ATAN(E98/E99)</f>
        <v>1.3444028526713119</v>
      </c>
      <c r="F100" s="2">
        <f>ATAN(F98/F99)</f>
        <v>1.155278956860996</v>
      </c>
      <c r="G100" s="2">
        <f>ATAN(G98/G99)</f>
        <v>0.6629283488231975</v>
      </c>
    </row>
    <row r="101" spans="1:7" ht="13.5">
      <c r="A101" t="s">
        <v>28</v>
      </c>
      <c r="B101" s="2">
        <f>B100*180/PI()</f>
        <v>85.71588649214624</v>
      </c>
      <c r="C101" s="2">
        <f>C100*180/PI()</f>
        <v>83.37006124936984</v>
      </c>
      <c r="D101" s="2">
        <f>D100*180/PI()</f>
        <v>81.21352821645007</v>
      </c>
      <c r="E101" s="2">
        <f>E100*180/PI()</f>
        <v>77.02860942341438</v>
      </c>
      <c r="F101" s="2">
        <f>F100*180/PI()</f>
        <v>66.19260838841137</v>
      </c>
      <c r="G101" s="2">
        <f>G100*180/PI()</f>
        <v>37.98299650714565</v>
      </c>
    </row>
    <row r="102" spans="1:7" ht="13.5">
      <c r="A102" t="s">
        <v>30</v>
      </c>
      <c r="B102" s="2">
        <f>B$12-B101</f>
        <v>6.864152221775356</v>
      </c>
      <c r="C102" s="2">
        <f>C$12-C101</f>
        <v>7.8803228966154535</v>
      </c>
      <c r="D102" s="2">
        <f>D$12-D101</f>
        <v>7.858426827404827</v>
      </c>
      <c r="E102" s="2">
        <f>E$12-E101</f>
        <v>7.869446110541517</v>
      </c>
      <c r="F102" s="2">
        <f>F$12-F101</f>
        <v>8.11741292099613</v>
      </c>
      <c r="G102" s="2">
        <f>G$12-G101</f>
        <v>23.01700349285435</v>
      </c>
    </row>
    <row r="103" spans="1:7" ht="13.5">
      <c r="A103" t="s">
        <v>31</v>
      </c>
      <c r="B103" s="2">
        <f>0.084*B102</f>
        <v>0.5765887866291299</v>
      </c>
      <c r="C103" s="2">
        <f>0.084*C102</f>
        <v>0.6619471233156982</v>
      </c>
      <c r="D103" s="2">
        <f>0.084*D102</f>
        <v>0.6601078535020055</v>
      </c>
      <c r="E103" s="2">
        <f>0.084*E102</f>
        <v>0.6610334732854874</v>
      </c>
      <c r="F103" s="2">
        <f>0.084*F102</f>
        <v>0.681862685363675</v>
      </c>
      <c r="G103" s="2">
        <v>0.7</v>
      </c>
    </row>
    <row r="104" spans="2:7" ht="13.5">
      <c r="B104" s="2"/>
      <c r="C104" s="2"/>
      <c r="D104" s="2"/>
      <c r="E104" s="2"/>
      <c r="F104" s="2"/>
      <c r="G104" s="2"/>
    </row>
    <row r="105" spans="1:7" ht="13.5">
      <c r="A105" t="s">
        <v>45</v>
      </c>
      <c r="B105" s="2">
        <f>B100</f>
        <v>1.4960244405536847</v>
      </c>
      <c r="C105" s="2">
        <f>C100</f>
        <v>1.455082066390841</v>
      </c>
      <c r="D105" s="2">
        <f>D100</f>
        <v>1.4174434645383718</v>
      </c>
      <c r="E105" s="2">
        <f>E100</f>
        <v>1.3444028526713119</v>
      </c>
      <c r="F105" s="2">
        <f>F100</f>
        <v>1.155278956860996</v>
      </c>
      <c r="G105" s="2">
        <f>G100</f>
        <v>0.6629283488231975</v>
      </c>
    </row>
    <row r="106" spans="1:7" ht="13.5">
      <c r="A106" t="s">
        <v>46</v>
      </c>
      <c r="B106" s="2">
        <f>B$13*B103*SIN(B105)</f>
        <v>0.010282836524184925</v>
      </c>
      <c r="C106" s="2">
        <f>C$13*C103*SIN(C105)</f>
        <v>0.01822890696277674</v>
      </c>
      <c r="D106" s="2">
        <f>D$13*D103*SIN(D105)</f>
        <v>0.03161703133876733</v>
      </c>
      <c r="E106" s="2">
        <f>E$13*E103*SIN(E105)</f>
        <v>0.06707830031864666</v>
      </c>
      <c r="F106" s="2">
        <f>F$13*F103*SIN(F105)</f>
        <v>0.21029827940938406</v>
      </c>
      <c r="G106" s="2">
        <f>G$13*G103*SIN(G105)</f>
        <v>0.7199203246555764</v>
      </c>
    </row>
    <row r="107" spans="1:7" ht="13.5">
      <c r="A107" t="s">
        <v>47</v>
      </c>
      <c r="B107" s="2">
        <f>4*COS(B105)^2</f>
        <v>0.022321694362542957</v>
      </c>
      <c r="C107" s="2">
        <f>4*COS(C105)^2</f>
        <v>0.05332053797314361</v>
      </c>
      <c r="D107" s="2">
        <f>4*COS(D105)^2</f>
        <v>0.09333330444122238</v>
      </c>
      <c r="E107" s="2">
        <f>4*COS(E105)^2</f>
        <v>0.2015372388625338</v>
      </c>
      <c r="F107" s="2">
        <f>4*COS(F105)^2</f>
        <v>0.6517763361840939</v>
      </c>
      <c r="G107" s="2">
        <f>4*COS(G105)^2</f>
        <v>2.484995512660427</v>
      </c>
    </row>
    <row r="108" spans="1:7" ht="13.5">
      <c r="A108" t="s">
        <v>48</v>
      </c>
      <c r="B108" s="2">
        <f>B106/B107</f>
        <v>0.460665590934714</v>
      </c>
      <c r="C108" s="2">
        <f>C106/C107</f>
        <v>0.34187402557637814</v>
      </c>
      <c r="D108" s="2">
        <f>D106/D107</f>
        <v>0.33875401206520533</v>
      </c>
      <c r="E108" s="2">
        <f>E106/E107</f>
        <v>0.33283328032691756</v>
      </c>
      <c r="F108" s="2">
        <f>F106/F107</f>
        <v>0.3226540574341831</v>
      </c>
      <c r="G108" s="2">
        <f>G106/G107</f>
        <v>0.28970689121479837</v>
      </c>
    </row>
    <row r="109" spans="1:7" ht="13.5">
      <c r="A109" s="8" t="s">
        <v>34</v>
      </c>
      <c r="B109" s="9">
        <f>B108/(1+B108)</f>
        <v>0.3153806003192855</v>
      </c>
      <c r="C109" s="9">
        <f>C108/(1+C108)</f>
        <v>0.25477356224220243</v>
      </c>
      <c r="D109" s="9">
        <f>D108/(1+D108)</f>
        <v>0.253036785706907</v>
      </c>
      <c r="E109" s="9">
        <f>E108/(1+E108)</f>
        <v>0.24971861465319964</v>
      </c>
      <c r="F109" s="9">
        <f>F108/(1+F108)</f>
        <v>0.24394440528168018</v>
      </c>
      <c r="G109" s="9">
        <f>G108/(1+G108)</f>
        <v>0.22463002499887255</v>
      </c>
    </row>
    <row r="110" spans="2:7" ht="13.5">
      <c r="B110" s="2"/>
      <c r="C110" s="2"/>
      <c r="D110" s="2"/>
      <c r="E110" s="2"/>
      <c r="F110" s="2"/>
      <c r="G110" s="2"/>
    </row>
    <row r="111" spans="1:7" ht="13.5">
      <c r="A111" t="s">
        <v>49</v>
      </c>
      <c r="B111" s="2">
        <f>B$13*B103</f>
        <v>0.010311648459280027</v>
      </c>
      <c r="C111" s="2">
        <f>C$13*C103</f>
        <v>0.01835163218340896</v>
      </c>
      <c r="D111" s="2">
        <f>D$13*D103</f>
        <v>0.03199247986429405</v>
      </c>
      <c r="E111" s="2">
        <f>E$13*E103</f>
        <v>0.06883480852771559</v>
      </c>
      <c r="F111" s="2">
        <f>F$13*F103</f>
        <v>0.22985739705596245</v>
      </c>
      <c r="G111" s="2">
        <f>G$13*G103</f>
        <v>1.169788831725431</v>
      </c>
    </row>
    <row r="112" spans="1:7" ht="13.5">
      <c r="A112" t="s">
        <v>50</v>
      </c>
      <c r="B112" s="2">
        <f>4*B$14*COS(B105)</f>
        <v>2.3904714507416727</v>
      </c>
      <c r="C112" s="2">
        <f>4*C$14*COS(C105)</f>
        <v>2.955678761557123</v>
      </c>
      <c r="D112" s="2">
        <f>4*D$14*COS(D105)</f>
        <v>2.932847990827866</v>
      </c>
      <c r="E112" s="2">
        <f>4*E$14*COS(E105)</f>
        <v>2.873145541703271</v>
      </c>
      <c r="F112" s="2">
        <f>4*F$14*COS(F105)</f>
        <v>2.583445312470369</v>
      </c>
      <c r="G112" s="2">
        <f>4*G$14*COS(G105)</f>
        <v>1.0088875863968745</v>
      </c>
    </row>
    <row r="113" spans="1:7" ht="13.5">
      <c r="A113" s="8" t="s">
        <v>24</v>
      </c>
      <c r="B113" s="9">
        <f>(B111/B112)*(1-B109)</f>
        <v>0.002953205977724831</v>
      </c>
      <c r="C113" s="9">
        <f>(C111/C112)*(1-C109)</f>
        <v>0.004627066262058296</v>
      </c>
      <c r="D113" s="9">
        <f>(D111/D112)*(1-D109)</f>
        <v>0.008148122803287389</v>
      </c>
      <c r="E113" s="9">
        <f>(E111/E112)*(1-E109)</f>
        <v>0.017975238202391757</v>
      </c>
      <c r="F113" s="9">
        <f>(F111/F112)*(1-F109)</f>
        <v>0.06726868580987</v>
      </c>
      <c r="G113" s="9">
        <f>(G111/G112)*(1-G109)</f>
        <v>0.8990289398354674</v>
      </c>
    </row>
    <row r="114" spans="1:7" ht="13.5">
      <c r="A114" s="10"/>
      <c r="B114" s="11"/>
      <c r="C114" s="11"/>
      <c r="D114" s="11"/>
      <c r="E114" s="11"/>
      <c r="F114" s="11"/>
      <c r="G114" s="11"/>
    </row>
    <row r="115" spans="1:7" ht="13.5">
      <c r="A115" s="3" t="s">
        <v>5</v>
      </c>
      <c r="B115" s="4">
        <f>B109-B94</f>
        <v>-0.08287081305586841</v>
      </c>
      <c r="C115" s="4">
        <f>C109-C94</f>
        <v>0.0021147223184443398</v>
      </c>
      <c r="D115" s="4">
        <f>D109-D94</f>
        <v>0.0010136257793940118</v>
      </c>
      <c r="E115" s="4">
        <f>E109-E94</f>
        <v>7.421140804236837E-05</v>
      </c>
      <c r="F115" s="4">
        <f>F109-F94</f>
        <v>-0.0017061405091188808</v>
      </c>
      <c r="G115" s="4">
        <f>G109-G94</f>
        <v>0.0026330495283843625</v>
      </c>
    </row>
    <row r="116" spans="1:7" ht="13.5">
      <c r="A116" s="3" t="s">
        <v>6</v>
      </c>
      <c r="B116" s="4">
        <f>B113-B95</f>
        <v>-0.0011453478613022584</v>
      </c>
      <c r="C116" s="4">
        <f>C113-C95</f>
        <v>-6.291681803559206E-06</v>
      </c>
      <c r="D116" s="4">
        <f>D113-D95</f>
        <v>-1.723999254506746E-05</v>
      </c>
      <c r="E116" s="4">
        <f>E113-E95</f>
        <v>-1.4575372150146815E-05</v>
      </c>
      <c r="F116" s="4">
        <f>F113-F95</f>
        <v>-0.0013199080957318476</v>
      </c>
      <c r="G116" s="4">
        <f>G113-G95</f>
        <v>0.0006825435006937441</v>
      </c>
    </row>
    <row r="117" spans="1:7" ht="13.5">
      <c r="A117" t="s">
        <v>51</v>
      </c>
      <c r="B117" s="2">
        <f>B115+B94</f>
        <v>0.3153806003192855</v>
      </c>
      <c r="C117" s="2">
        <f>C115+C94</f>
        <v>0.25477356224220243</v>
      </c>
      <c r="D117" s="2">
        <f>D115+D94</f>
        <v>0.253036785706907</v>
      </c>
      <c r="E117" s="2">
        <f>E115+E94</f>
        <v>0.24971861465319964</v>
      </c>
      <c r="F117" s="2">
        <f>F115+F94</f>
        <v>0.24394440528168018</v>
      </c>
      <c r="G117" s="2">
        <f>G115+G94</f>
        <v>0.22463002499887255</v>
      </c>
    </row>
    <row r="118" spans="1:7" ht="13.5">
      <c r="A118" t="s">
        <v>52</v>
      </c>
      <c r="B118" s="2">
        <f>B116+B95</f>
        <v>0.002953205977724831</v>
      </c>
      <c r="C118" s="2">
        <f>C116+C95</f>
        <v>0.004627066262058296</v>
      </c>
      <c r="D118" s="2">
        <f>D116+D95</f>
        <v>0.008148122803287389</v>
      </c>
      <c r="E118" s="2">
        <f>E116+E95</f>
        <v>0.017975238202391757</v>
      </c>
      <c r="F118" s="2">
        <f>F116+F95</f>
        <v>0.06726868580987</v>
      </c>
      <c r="G118" s="2">
        <f>G116+G95</f>
        <v>0.8990289398354674</v>
      </c>
    </row>
    <row r="119" spans="2:7" ht="13.5">
      <c r="B119" s="2"/>
      <c r="C119" s="2"/>
      <c r="D119" s="2"/>
      <c r="E119" s="2"/>
      <c r="F119" s="2"/>
      <c r="G119" s="2"/>
    </row>
    <row r="120" spans="1:7" ht="13.5">
      <c r="A120" s="6" t="s">
        <v>40</v>
      </c>
      <c r="B120" s="7"/>
      <c r="C120" s="7"/>
      <c r="D120" s="7"/>
      <c r="E120" s="7"/>
      <c r="F120" s="7"/>
      <c r="G120" s="7"/>
    </row>
    <row r="121" spans="1:7" ht="13.5">
      <c r="A121" t="s">
        <v>41</v>
      </c>
      <c r="B121" s="2">
        <f>B$14*(1+B118)</f>
        <v>8.023625647821799</v>
      </c>
      <c r="C121" s="2">
        <f>C$14*(1+C118)</f>
        <v>6.429613224077172</v>
      </c>
      <c r="D121" s="2">
        <f>D$14*(1+D118)</f>
        <v>4.8391109894557784</v>
      </c>
      <c r="E121" s="2">
        <f>E$14*(1+E118)</f>
        <v>3.257520762247653</v>
      </c>
      <c r="F121" s="2">
        <f>F$14*(1+F118)</f>
        <v>1.707629897295792</v>
      </c>
      <c r="G121" s="2">
        <f>G$14*(1+G118)</f>
        <v>0.6076892607473495</v>
      </c>
    </row>
    <row r="122" spans="1:7" ht="13.5">
      <c r="A122" t="s">
        <v>42</v>
      </c>
      <c r="B122" s="2">
        <f>(1-B117)</f>
        <v>0.6846193996807145</v>
      </c>
      <c r="C122" s="2">
        <f>(1-C117)</f>
        <v>0.7452264377577975</v>
      </c>
      <c r="D122" s="2">
        <f>(1-D117)</f>
        <v>0.746963214293093</v>
      </c>
      <c r="E122" s="2">
        <f>(1-E117)</f>
        <v>0.7502813853468003</v>
      </c>
      <c r="F122" s="2">
        <f>(1-F117)</f>
        <v>0.7560555947183198</v>
      </c>
      <c r="G122" s="2">
        <f>(1-G117)</f>
        <v>0.7753699750011275</v>
      </c>
    </row>
    <row r="123" spans="1:7" ht="13.5">
      <c r="A123" t="s">
        <v>29</v>
      </c>
      <c r="B123" s="2">
        <f>ATAN(B121/B122)</f>
        <v>1.4856770542473254</v>
      </c>
      <c r="C123" s="2">
        <f>ATAN(C121/C122)</f>
        <v>1.4554058795101954</v>
      </c>
      <c r="D123" s="2">
        <f>ATAN(D121/D122)</f>
        <v>1.4176454670965781</v>
      </c>
      <c r="E123" s="2">
        <f>ATAN(E121/E122)</f>
        <v>1.344421354605734</v>
      </c>
      <c r="F123" s="2">
        <f>ATAN(F121/F122)</f>
        <v>1.1539866317458674</v>
      </c>
      <c r="G123" s="2">
        <f>ATAN(G121/G122)</f>
        <v>0.6647480084656721</v>
      </c>
    </row>
    <row r="124" spans="1:7" ht="13.5">
      <c r="A124" t="s">
        <v>28</v>
      </c>
      <c r="B124" s="2">
        <f>B123*180/PI()</f>
        <v>85.1230249278004</v>
      </c>
      <c r="C124" s="2">
        <f>C123*180/PI()</f>
        <v>83.38861437445982</v>
      </c>
      <c r="D124" s="2">
        <f>D123*180/PI()</f>
        <v>81.22510211048613</v>
      </c>
      <c r="E124" s="2">
        <f>E123*180/PI()</f>
        <v>77.0296695061696</v>
      </c>
      <c r="F124" s="2">
        <f>F123*180/PI()</f>
        <v>66.11856361355574</v>
      </c>
      <c r="G124" s="2">
        <f>G123*180/PI()</f>
        <v>38.087255324809725</v>
      </c>
    </row>
    <row r="125" spans="1:7" ht="13.5">
      <c r="A125" t="s">
        <v>30</v>
      </c>
      <c r="B125" s="2">
        <f>B$12-B124</f>
        <v>7.457013786121195</v>
      </c>
      <c r="C125" s="2">
        <f>C$12-C124</f>
        <v>7.8617697715254735</v>
      </c>
      <c r="D125" s="2">
        <f>D$12-D124</f>
        <v>7.8468529333687655</v>
      </c>
      <c r="E125" s="2">
        <f>E$12-E124</f>
        <v>7.8683860277863005</v>
      </c>
      <c r="F125" s="2">
        <f>F$12-F124</f>
        <v>8.191457695851767</v>
      </c>
      <c r="G125" s="2">
        <f>G$12-G124</f>
        <v>22.912744675190275</v>
      </c>
    </row>
    <row r="126" spans="1:7" ht="13.5">
      <c r="A126" t="s">
        <v>31</v>
      </c>
      <c r="B126" s="2">
        <f>0.084*B125</f>
        <v>0.6263891580341804</v>
      </c>
      <c r="C126" s="2">
        <f>0.084*C125</f>
        <v>0.6603886608081398</v>
      </c>
      <c r="D126" s="2">
        <f>0.084*D125</f>
        <v>0.6591356464029764</v>
      </c>
      <c r="E126" s="2">
        <f>0.084*E125</f>
        <v>0.6609444263340493</v>
      </c>
      <c r="F126" s="2">
        <f>0.084*F125</f>
        <v>0.6880824464515485</v>
      </c>
      <c r="G126" s="2">
        <v>0.7</v>
      </c>
    </row>
    <row r="127" spans="2:7" ht="13.5">
      <c r="B127" s="2"/>
      <c r="C127" s="2"/>
      <c r="D127" s="2"/>
      <c r="E127" s="2"/>
      <c r="F127" s="2"/>
      <c r="G127" s="2"/>
    </row>
    <row r="128" spans="1:7" ht="13.5">
      <c r="A128" t="s">
        <v>45</v>
      </c>
      <c r="B128" s="2">
        <f>B123</f>
        <v>1.4856770542473254</v>
      </c>
      <c r="C128" s="2">
        <f>C123</f>
        <v>1.4554058795101954</v>
      </c>
      <c r="D128" s="2">
        <f>D123</f>
        <v>1.4176454670965781</v>
      </c>
      <c r="E128" s="2">
        <f>E123</f>
        <v>1.344421354605734</v>
      </c>
      <c r="F128" s="2">
        <f>F123</f>
        <v>1.1539866317458674</v>
      </c>
      <c r="G128" s="2">
        <f>G123</f>
        <v>0.6647480084656721</v>
      </c>
    </row>
    <row r="129" spans="1:7" ht="13.5">
      <c r="A129" t="s">
        <v>46</v>
      </c>
      <c r="B129" s="2">
        <f>B$13*B126*SIN(B128)</f>
        <v>0.011161715288994626</v>
      </c>
      <c r="C129" s="2">
        <f>C$13*C126*SIN(C128)</f>
        <v>0.01818667306431273</v>
      </c>
      <c r="D129" s="2">
        <f>D$13*D126*SIN(D128)</f>
        <v>0.03157145083750834</v>
      </c>
      <c r="E129" s="2">
        <f>E$13*E126*SIN(E128)</f>
        <v>0.06706955011172033</v>
      </c>
      <c r="F129" s="2">
        <f>F$13*F126*SIN(F128)</f>
        <v>0.21209538227583444</v>
      </c>
      <c r="G129" s="2">
        <f>G$13*G126*SIN(G128)</f>
        <v>0.721596894187237</v>
      </c>
    </row>
    <row r="130" spans="1:7" ht="13.5">
      <c r="A130" t="s">
        <v>47</v>
      </c>
      <c r="B130" s="2">
        <f>4*COS(B128)^2</f>
        <v>0.02891123750270342</v>
      </c>
      <c r="C130" s="2">
        <f>4*COS(C128)^2</f>
        <v>0.053023856511375304</v>
      </c>
      <c r="D130" s="2">
        <f>4*COS(D128)^2</f>
        <v>0.0930895058135014</v>
      </c>
      <c r="E130" s="2">
        <f>4*COS(E128)^2</f>
        <v>0.2015048636815703</v>
      </c>
      <c r="F130" s="2">
        <f>4*COS(F128)^2</f>
        <v>0.6555990320424774</v>
      </c>
      <c r="G130" s="2">
        <f>4*COS(G128)^2</f>
        <v>2.477930930932595</v>
      </c>
    </row>
    <row r="131" spans="1:7" ht="13.5">
      <c r="A131" t="s">
        <v>48</v>
      </c>
      <c r="B131" s="2">
        <f>B129/B130</f>
        <v>0.386068402916026</v>
      </c>
      <c r="C131" s="2">
        <f>C129/C130</f>
        <v>0.34299038698573553</v>
      </c>
      <c r="D131" s="2">
        <f>D129/D130</f>
        <v>0.3391515570053582</v>
      </c>
      <c r="E131" s="2">
        <f>E129/E130</f>
        <v>0.3328433313535674</v>
      </c>
      <c r="F131" s="2">
        <f>F129/F130</f>
        <v>0.3235138734342921</v>
      </c>
      <c r="G131" s="2">
        <f>G129/G130</f>
        <v>0.2912094462276463</v>
      </c>
    </row>
    <row r="132" spans="1:7" ht="13.5">
      <c r="A132" s="8" t="s">
        <v>34</v>
      </c>
      <c r="B132" s="9">
        <f>B131/(1+B131)</f>
        <v>0.2785348847890992</v>
      </c>
      <c r="C132" s="9">
        <f>C131/(1+C131)</f>
        <v>0.25539303207937153</v>
      </c>
      <c r="D132" s="9">
        <f>D131/(1+D131)</f>
        <v>0.2532585316659578</v>
      </c>
      <c r="E132" s="9">
        <f>E131/(1+E131)</f>
        <v>0.24972427255613663</v>
      </c>
      <c r="F132" s="9">
        <f>F131/(1+F131)</f>
        <v>0.2444355740637829</v>
      </c>
      <c r="G132" s="9">
        <f>G131/(1+G131)</f>
        <v>0.22553230777426073</v>
      </c>
    </row>
    <row r="133" spans="2:7" ht="13.5">
      <c r="B133" s="2"/>
      <c r="C133" s="2"/>
      <c r="D133" s="2"/>
      <c r="E133" s="2"/>
      <c r="F133" s="2"/>
      <c r="G133" s="2"/>
    </row>
    <row r="134" spans="1:7" ht="13.5">
      <c r="A134" t="s">
        <v>49</v>
      </c>
      <c r="B134" s="2">
        <f>B$13*B126</f>
        <v>0.011202272652776124</v>
      </c>
      <c r="C134" s="2">
        <f>C$13*C126</f>
        <v>0.018308425815856396</v>
      </c>
      <c r="D134" s="2">
        <f>D$13*D126</f>
        <v>0.031945361327717636</v>
      </c>
      <c r="E134" s="2">
        <f>E$13*E126</f>
        <v>0.06882553588101926</v>
      </c>
      <c r="F134" s="2">
        <f>F$13*F126</f>
        <v>0.2319540920719187</v>
      </c>
      <c r="G134" s="2">
        <f>G$13*G126</f>
        <v>1.169788831725431</v>
      </c>
    </row>
    <row r="135" spans="1:7" ht="13.5">
      <c r="A135" t="s">
        <v>50</v>
      </c>
      <c r="B135" s="2">
        <f>4*B$14*COS(B128)</f>
        <v>2.720528772259554</v>
      </c>
      <c r="C135" s="2">
        <f>4*C$14*COS(C128)</f>
        <v>2.9474444270967566</v>
      </c>
      <c r="D135" s="2">
        <f>4*D$14*COS(D128)</f>
        <v>2.929014997532837</v>
      </c>
      <c r="E135" s="2">
        <f>4*E$14*COS(E128)</f>
        <v>2.8729147596817275</v>
      </c>
      <c r="F135" s="2">
        <f>4*F$14*COS(F128)</f>
        <v>2.591010244695101</v>
      </c>
      <c r="G135" s="2">
        <f>4*G$14*COS(G128)</f>
        <v>1.0074524848894812</v>
      </c>
    </row>
    <row r="136" spans="1:7" ht="13.5">
      <c r="A136" s="8" t="s">
        <v>24</v>
      </c>
      <c r="B136" s="9">
        <f>(B134/B135)*(1-B132)</f>
        <v>0.0029707639972307476</v>
      </c>
      <c r="C136" s="9">
        <f>(C134/C135)*(1-C132)</f>
        <v>0.004625220855333558</v>
      </c>
      <c r="D136" s="9">
        <f>(D134/D135)*(1-D132)</f>
        <v>0.008144350931768816</v>
      </c>
      <c r="E136" s="9">
        <f>(E134/E135)*(1-E132)</f>
        <v>0.017974124998253037</v>
      </c>
      <c r="F136" s="9">
        <f>(F134/F135)*(1-F132)</f>
        <v>0.06764012638649335</v>
      </c>
      <c r="G136" s="9">
        <f>(G134/G135)*(1-G132)</f>
        <v>0.8992619210197527</v>
      </c>
    </row>
    <row r="137" spans="1:7" ht="13.5">
      <c r="A137" s="10"/>
      <c r="B137" s="11"/>
      <c r="C137" s="11"/>
      <c r="D137" s="11"/>
      <c r="E137" s="11"/>
      <c r="F137" s="11"/>
      <c r="G137" s="11"/>
    </row>
    <row r="138" spans="1:7" ht="13.5">
      <c r="A138" s="3" t="s">
        <v>5</v>
      </c>
      <c r="B138" s="4">
        <f>B132-B117</f>
        <v>-0.036845715530186285</v>
      </c>
      <c r="C138" s="4">
        <f>C132-C117</f>
        <v>0.0006194698371690954</v>
      </c>
      <c r="D138" s="4">
        <f>D132-D117</f>
        <v>0.00022174595905077865</v>
      </c>
      <c r="E138" s="4">
        <f>E132-E117</f>
        <v>5.657902936995196E-06</v>
      </c>
      <c r="F138" s="4">
        <f>F132-F117</f>
        <v>0.00049116878210273</v>
      </c>
      <c r="G138" s="4">
        <f>G132-G117</f>
        <v>0.0009022827753881746</v>
      </c>
    </row>
    <row r="139" spans="1:7" ht="13.5">
      <c r="A139" s="3" t="s">
        <v>6</v>
      </c>
      <c r="B139" s="4">
        <f>B136-B118</f>
        <v>1.7558019505916397E-05</v>
      </c>
      <c r="C139" s="4">
        <f>C136-C118</f>
        <v>-1.845406724738409E-06</v>
      </c>
      <c r="D139" s="4">
        <f>D136-D118</f>
        <v>-3.771871518572223E-06</v>
      </c>
      <c r="E139" s="4">
        <f>E136-E118</f>
        <v>-1.1132041387203195E-06</v>
      </c>
      <c r="F139" s="4">
        <f>F136-F118</f>
        <v>0.00037144057662334695</v>
      </c>
      <c r="G139" s="4">
        <f>G136-G118</f>
        <v>0.0002329811842852747</v>
      </c>
    </row>
    <row r="140" spans="1:7" ht="13.5">
      <c r="A140" t="s">
        <v>51</v>
      </c>
      <c r="B140" s="2">
        <f>B138+B117</f>
        <v>0.2785348847890992</v>
      </c>
      <c r="C140" s="2">
        <f>C138+C117</f>
        <v>0.25539303207937153</v>
      </c>
      <c r="D140" s="2">
        <f>D138+D117</f>
        <v>0.2532585316659578</v>
      </c>
      <c r="E140" s="2">
        <f>E138+E117</f>
        <v>0.24972427255613663</v>
      </c>
      <c r="F140" s="2">
        <f>F138+F117</f>
        <v>0.2444355740637829</v>
      </c>
      <c r="G140" s="2">
        <f>G138+G117</f>
        <v>0.22553230777426073</v>
      </c>
    </row>
    <row r="141" spans="1:7" ht="13.5">
      <c r="A141" t="s">
        <v>52</v>
      </c>
      <c r="B141" s="2">
        <f>B139+B118</f>
        <v>0.0029707639972307476</v>
      </c>
      <c r="C141" s="2">
        <f>C139+C118</f>
        <v>0.004625220855333558</v>
      </c>
      <c r="D141" s="2">
        <f>D139+D118</f>
        <v>0.008144350931768816</v>
      </c>
      <c r="E141" s="2">
        <f>E139+E118</f>
        <v>0.017974124998253037</v>
      </c>
      <c r="F141" s="2">
        <f>F139+F118</f>
        <v>0.06764012638649335</v>
      </c>
      <c r="G141" s="2">
        <f>G139+G118</f>
        <v>0.8992619210197527</v>
      </c>
    </row>
    <row r="142" spans="2:7" ht="13.5">
      <c r="B142" s="2"/>
      <c r="C142" s="2"/>
      <c r="D142" s="2"/>
      <c r="E142" s="2"/>
      <c r="F142" s="2"/>
      <c r="G142" s="2"/>
    </row>
    <row r="143" spans="1:7" ht="13.5">
      <c r="A143" s="6" t="s">
        <v>40</v>
      </c>
      <c r="B143" s="7"/>
      <c r="C143" s="7"/>
      <c r="D143" s="7"/>
      <c r="E143" s="7"/>
      <c r="F143" s="7"/>
      <c r="G143" s="7"/>
    </row>
    <row r="144" spans="1:7" ht="13.5">
      <c r="A144" t="s">
        <v>41</v>
      </c>
      <c r="B144" s="2">
        <f>B$14*(1+B141)</f>
        <v>8.023766111977846</v>
      </c>
      <c r="C144" s="2">
        <f>C$14*(1+C141)</f>
        <v>6.429601413474134</v>
      </c>
      <c r="D144" s="2">
        <f>D$14*(1+D141)</f>
        <v>4.83909288447249</v>
      </c>
      <c r="E144" s="2">
        <f>E$14*(1+E141)</f>
        <v>3.2575171999944095</v>
      </c>
      <c r="F144" s="2">
        <f>F$14*(1+F141)</f>
        <v>1.7082242022183893</v>
      </c>
      <c r="G144" s="2">
        <f>G$14*(1+G141)</f>
        <v>0.6077638147263207</v>
      </c>
    </row>
    <row r="145" spans="1:7" ht="13.5">
      <c r="A145" t="s">
        <v>42</v>
      </c>
      <c r="B145" s="2">
        <f>(1-B140)</f>
        <v>0.7214651152109008</v>
      </c>
      <c r="C145" s="2">
        <f>(1-C140)</f>
        <v>0.7446069679206284</v>
      </c>
      <c r="D145" s="2">
        <f>(1-D140)</f>
        <v>0.7467414683340422</v>
      </c>
      <c r="E145" s="2">
        <f>(1-E140)</f>
        <v>0.7502757274438634</v>
      </c>
      <c r="F145" s="2">
        <f>(1-F140)</f>
        <v>0.7555644259362171</v>
      </c>
      <c r="G145" s="2">
        <f>(1-G140)</f>
        <v>0.7744676922257393</v>
      </c>
    </row>
    <row r="146" spans="1:7" ht="13.5">
      <c r="A146" t="s">
        <v>29</v>
      </c>
      <c r="B146" s="2">
        <f>ATAN(B144/B145)</f>
        <v>1.481121458332005</v>
      </c>
      <c r="C146" s="2">
        <f>ATAN(C144/C145)</f>
        <v>1.4555007398392283</v>
      </c>
      <c r="D146" s="2">
        <f>ATAN(D144/D145)</f>
        <v>1.4176896607560812</v>
      </c>
      <c r="E146" s="2">
        <f>ATAN(E144/E145)</f>
        <v>1.3444227648038267</v>
      </c>
      <c r="F146" s="2">
        <f>ATAN(F144/F145)</f>
        <v>1.1543558876881996</v>
      </c>
      <c r="G146" s="2">
        <f>ATAN(G144/G145)</f>
        <v>0.6653729778460271</v>
      </c>
    </row>
    <row r="147" spans="1:7" ht="13.5">
      <c r="A147" t="s">
        <v>28</v>
      </c>
      <c r="B147" s="2">
        <f>B146*180/PI()</f>
        <v>84.8620085086855</v>
      </c>
      <c r="C147" s="2">
        <f>C146*180/PI()</f>
        <v>83.39404947095662</v>
      </c>
      <c r="D147" s="2">
        <f>D146*180/PI()</f>
        <v>81.2276342206569</v>
      </c>
      <c r="E147" s="2">
        <f>E146*180/PI()</f>
        <v>77.0297503045686</v>
      </c>
      <c r="F147" s="2">
        <f>F146*180/PI()</f>
        <v>66.13972042061151</v>
      </c>
      <c r="G147" s="2">
        <f>G146*180/PI()</f>
        <v>38.12306343262898</v>
      </c>
    </row>
    <row r="148" spans="1:7" ht="13.5">
      <c r="A148" t="s">
        <v>30</v>
      </c>
      <c r="B148" s="2">
        <f>B$12-B147</f>
        <v>7.71803020523609</v>
      </c>
      <c r="C148" s="2">
        <f>C$12-C147</f>
        <v>7.856334675028677</v>
      </c>
      <c r="D148" s="2">
        <f>D$12-D147</f>
        <v>7.844320823198004</v>
      </c>
      <c r="E148" s="2">
        <f>E$12-E147</f>
        <v>7.868305229387303</v>
      </c>
      <c r="F148" s="2">
        <f>F$12-F147</f>
        <v>8.170300888795992</v>
      </c>
      <c r="G148" s="2">
        <f>G$12-G147</f>
        <v>22.87693656737102</v>
      </c>
    </row>
    <row r="149" spans="1:7" ht="13.5">
      <c r="A149" t="s">
        <v>31</v>
      </c>
      <c r="B149" s="2">
        <f>0.084*B148</f>
        <v>0.6483145372398316</v>
      </c>
      <c r="C149" s="2">
        <f>0.084*C148</f>
        <v>0.6599321127024089</v>
      </c>
      <c r="D149" s="2">
        <f>0.084*D148</f>
        <v>0.6589229491486324</v>
      </c>
      <c r="E149" s="2">
        <f>0.084*E148</f>
        <v>0.6609376392685335</v>
      </c>
      <c r="F149" s="2">
        <f>0.084*F148</f>
        <v>0.6863052746588634</v>
      </c>
      <c r="G149" s="2">
        <v>0.7</v>
      </c>
    </row>
    <row r="150" spans="2:7" ht="13.5">
      <c r="B150" s="2"/>
      <c r="C150" s="2"/>
      <c r="D150" s="2"/>
      <c r="E150" s="2"/>
      <c r="F150" s="2"/>
      <c r="G150" s="2"/>
    </row>
    <row r="151" spans="1:7" ht="13.5">
      <c r="A151" t="s">
        <v>45</v>
      </c>
      <c r="B151" s="2">
        <f>B146</f>
        <v>1.481121458332005</v>
      </c>
      <c r="C151" s="2">
        <f>C146</f>
        <v>1.4555007398392283</v>
      </c>
      <c r="D151" s="2">
        <f>D146</f>
        <v>1.4176896607560812</v>
      </c>
      <c r="E151" s="2">
        <f>E146</f>
        <v>1.3444227648038267</v>
      </c>
      <c r="F151" s="2">
        <f>F146</f>
        <v>1.1543558876881996</v>
      </c>
      <c r="G151" s="2">
        <f>G146</f>
        <v>0.6653729778460271</v>
      </c>
    </row>
    <row r="152" spans="1:7" ht="13.5">
      <c r="A152" t="s">
        <v>46</v>
      </c>
      <c r="B152" s="2">
        <f>B$13*B149*SIN(B151)</f>
        <v>0.011547796286171764</v>
      </c>
      <c r="C152" s="2">
        <f>C$13*C149*SIN(C151)</f>
        <v>0.018174299766352382</v>
      </c>
      <c r="D152" s="2">
        <f>D$13*D149*SIN(D151)</f>
        <v>0.031561478280164076</v>
      </c>
      <c r="E152" s="2">
        <f>E$13*E149*SIN(E151)</f>
        <v>0.06706888317599875</v>
      </c>
      <c r="F152" s="2">
        <f>F$13*F149*SIN(F151)</f>
        <v>0.21158215584510956</v>
      </c>
      <c r="G152" s="2">
        <f>G$13*G149*SIN(G151)</f>
        <v>0.7221721677426114</v>
      </c>
    </row>
    <row r="153" spans="1:7" ht="13.5">
      <c r="A153" t="s">
        <v>47</v>
      </c>
      <c r="B153" s="2">
        <f>4*COS(B151)^2</f>
        <v>0.032080197809067325</v>
      </c>
      <c r="C153" s="2">
        <f>4*COS(C151)^2</f>
        <v>0.05293709898546158</v>
      </c>
      <c r="D153" s="2">
        <f>4*COS(D151)^2</f>
        <v>0.09303620959930588</v>
      </c>
      <c r="E153" s="2">
        <f>4*COS(E151)^2</f>
        <v>0.20150239618013763</v>
      </c>
      <c r="F153" s="2">
        <f>4*COS(F151)^2</f>
        <v>0.6545058558962588</v>
      </c>
      <c r="G153" s="2">
        <f>4*COS(G151)^2</f>
        <v>2.4755031069811695</v>
      </c>
    </row>
    <row r="154" spans="1:7" ht="13.5">
      <c r="A154" t="s">
        <v>48</v>
      </c>
      <c r="B154" s="2">
        <f>B152/B153</f>
        <v>0.3599664925665711</v>
      </c>
      <c r="C154" s="2">
        <f>C152/C153</f>
        <v>0.34331877104455033</v>
      </c>
      <c r="D154" s="2">
        <f>D152/D153</f>
        <v>0.33923865144651755</v>
      </c>
      <c r="E154" s="2">
        <f>E152/E153</f>
        <v>0.3328440973775866</v>
      </c>
      <c r="F154" s="2">
        <f>F152/F153</f>
        <v>0.32327007304675054</v>
      </c>
      <c r="G154" s="2">
        <f>G152/G153</f>
        <v>0.29172743338758605</v>
      </c>
    </row>
    <row r="155" spans="1:7" ht="13.5">
      <c r="A155" s="8" t="s">
        <v>34</v>
      </c>
      <c r="B155" s="9">
        <f>B154/(1+B154)</f>
        <v>0.2646877658634303</v>
      </c>
      <c r="C155" s="9">
        <f>C154/(1+C154)</f>
        <v>0.25557505667667346</v>
      </c>
      <c r="D155" s="9">
        <f>D154/(1+D154)</f>
        <v>0.2533070943555164</v>
      </c>
      <c r="E155" s="9">
        <f>E154/(1+E154)</f>
        <v>0.24972470376127862</v>
      </c>
      <c r="F155" s="9">
        <f>F154/(1+F154)</f>
        <v>0.24429636824056666</v>
      </c>
      <c r="G155" s="9">
        <f>G154/(1+G154)</f>
        <v>0.22584287199237063</v>
      </c>
    </row>
    <row r="156" spans="2:7" ht="13.5">
      <c r="B156" s="2"/>
      <c r="C156" s="2"/>
      <c r="D156" s="2"/>
      <c r="E156" s="2"/>
      <c r="F156" s="2"/>
      <c r="G156" s="2"/>
    </row>
    <row r="157" spans="1:7" ht="13.5">
      <c r="A157" t="s">
        <v>49</v>
      </c>
      <c r="B157" s="2">
        <f>B$13*B149</f>
        <v>0.011594383647557757</v>
      </c>
      <c r="C157" s="2">
        <f>C$13*C149</f>
        <v>0.018295768607122804</v>
      </c>
      <c r="D157" s="2">
        <f>D$13*D149</f>
        <v>0.031935052841626024</v>
      </c>
      <c r="E157" s="2">
        <f>E$13*E149</f>
        <v>0.06882482912958515</v>
      </c>
      <c r="F157" s="2">
        <f>F$13*F149</f>
        <v>0.23135500358804015</v>
      </c>
      <c r="G157" s="2">
        <f>G$13*G149</f>
        <v>1.169788831725431</v>
      </c>
    </row>
    <row r="158" spans="1:7" ht="13.5">
      <c r="A158" t="s">
        <v>50</v>
      </c>
      <c r="B158" s="2">
        <f>4*B$14*COS(B151)</f>
        <v>2.865751321926108</v>
      </c>
      <c r="C158" s="2">
        <f>4*C$14*COS(C151)</f>
        <v>2.945032138666406</v>
      </c>
      <c r="D158" s="2">
        <f>4*D$14*COS(D151)</f>
        <v>2.928176408051951</v>
      </c>
      <c r="E158" s="2">
        <f>4*E$14*COS(E151)</f>
        <v>2.8728971696770556</v>
      </c>
      <c r="F158" s="2">
        <f>4*F$14*COS(F151)</f>
        <v>2.5888491582897775</v>
      </c>
      <c r="G158" s="2">
        <f>4*G$14*COS(G151)</f>
        <v>1.0069588236961264</v>
      </c>
    </row>
    <row r="159" spans="1:7" ht="13.5">
      <c r="A159" s="8" t="s">
        <v>24</v>
      </c>
      <c r="B159" s="9">
        <f>(B157/B158)*(1-B155)</f>
        <v>0.0029749588103102098</v>
      </c>
      <c r="C159" s="9">
        <f>(C157/C158)*(1-C155)</f>
        <v>0.004624678396406749</v>
      </c>
      <c r="D159" s="9">
        <f>(D157/D158)*(1-D155)</f>
        <v>0.008143524868465094</v>
      </c>
      <c r="E159" s="9">
        <f>(E157/E158)*(1-E155)</f>
        <v>0.017974040146234504</v>
      </c>
      <c r="F159" s="9">
        <f>(F157/F158)*(1-F155)</f>
        <v>0.06753418439902352</v>
      </c>
      <c r="G159" s="9">
        <f>(G157/G158)*(1-G155)</f>
        <v>0.899341999923967</v>
      </c>
    </row>
    <row r="160" spans="1:7" ht="13.5">
      <c r="A160" s="10"/>
      <c r="B160" s="11"/>
      <c r="C160" s="11"/>
      <c r="D160" s="11"/>
      <c r="E160" s="11"/>
      <c r="F160" s="11"/>
      <c r="G160" s="11"/>
    </row>
    <row r="161" spans="1:7" ht="13.5">
      <c r="A161" s="3" t="s">
        <v>5</v>
      </c>
      <c r="B161" s="4">
        <f>B155-B140</f>
        <v>-0.013847118925668922</v>
      </c>
      <c r="C161" s="4">
        <f>C155-C140</f>
        <v>0.000182024597301933</v>
      </c>
      <c r="D161" s="4">
        <f>D155-D140</f>
        <v>4.856268955860665E-05</v>
      </c>
      <c r="E161" s="4">
        <f>E155-E140</f>
        <v>4.312051419819163E-07</v>
      </c>
      <c r="F161" s="4">
        <f>F155-F140</f>
        <v>-0.00013920582321624853</v>
      </c>
      <c r="G161" s="4">
        <f>G155-G140</f>
        <v>0.0003105642181099044</v>
      </c>
    </row>
    <row r="162" spans="1:7" ht="13.5">
      <c r="A162" s="3" t="s">
        <v>6</v>
      </c>
      <c r="B162" s="4">
        <f>B159-B141</f>
        <v>4.194813079462165E-06</v>
      </c>
      <c r="C162" s="4">
        <f>C159-C141</f>
        <v>-5.424589268089586E-07</v>
      </c>
      <c r="D162" s="4">
        <f>D159-D141</f>
        <v>-8.260633037222853E-07</v>
      </c>
      <c r="E162" s="4">
        <f>E159-E141</f>
        <v>-8.485201853300484E-08</v>
      </c>
      <c r="F162" s="4">
        <f>F159-F141</f>
        <v>-0.00010594198746982642</v>
      </c>
      <c r="G162" s="4">
        <f>G159-G141</f>
        <v>8.007890421435349E-05</v>
      </c>
    </row>
    <row r="163" spans="1:7" ht="13.5">
      <c r="A163" t="s">
        <v>51</v>
      </c>
      <c r="B163" s="2">
        <f>B161+B140</f>
        <v>0.2646877658634303</v>
      </c>
      <c r="C163" s="2">
        <f>C161+C140</f>
        <v>0.25557505667667346</v>
      </c>
      <c r="D163" s="2">
        <f>D161+D140</f>
        <v>0.2533070943555164</v>
      </c>
      <c r="E163" s="2">
        <f>E161+E140</f>
        <v>0.24972470376127862</v>
      </c>
      <c r="F163" s="2">
        <f>F161+F140</f>
        <v>0.24429636824056666</v>
      </c>
      <c r="G163" s="2">
        <f>G161+G140</f>
        <v>0.22584287199237063</v>
      </c>
    </row>
    <row r="164" spans="1:7" ht="13.5">
      <c r="A164" t="s">
        <v>52</v>
      </c>
      <c r="B164" s="2">
        <f>B162+B141</f>
        <v>0.0029749588103102098</v>
      </c>
      <c r="C164" s="2">
        <f>C162+C141</f>
        <v>0.004624678396406749</v>
      </c>
      <c r="D164" s="2">
        <f>D162+D141</f>
        <v>0.008143524868465094</v>
      </c>
      <c r="E164" s="2">
        <f>E162+E141</f>
        <v>0.017974040146234504</v>
      </c>
      <c r="F164" s="2">
        <f>F162+F141</f>
        <v>0.06753418439902352</v>
      </c>
      <c r="G164" s="2">
        <f>G162+G141</f>
        <v>0.899341999923967</v>
      </c>
    </row>
    <row r="165" spans="2:7" ht="13.5">
      <c r="B165" s="2"/>
      <c r="C165" s="2"/>
      <c r="D165" s="2"/>
      <c r="E165" s="2"/>
      <c r="F165" s="2"/>
      <c r="G165" s="2"/>
    </row>
    <row r="166" spans="1:7" ht="13.5">
      <c r="A166" s="6" t="s">
        <v>40</v>
      </c>
      <c r="B166" s="7"/>
      <c r="C166" s="7"/>
      <c r="D166" s="7"/>
      <c r="E166" s="7"/>
      <c r="F166" s="7"/>
      <c r="G166" s="7"/>
    </row>
    <row r="167" spans="1:7" ht="13.5">
      <c r="A167" t="s">
        <v>41</v>
      </c>
      <c r="B167" s="2">
        <f>B$14*(1+B164)</f>
        <v>8.023799670482482</v>
      </c>
      <c r="C167" s="2">
        <f>C$14*(1+C164)</f>
        <v>6.429597941737003</v>
      </c>
      <c r="D167" s="2">
        <f>D$14*(1+D164)</f>
        <v>4.839088919368631</v>
      </c>
      <c r="E167" s="2">
        <f>E$14*(1+E164)</f>
        <v>3.25751692846795</v>
      </c>
      <c r="F167" s="2">
        <f>F$14*(1+F164)</f>
        <v>1.7080546950384377</v>
      </c>
      <c r="G167" s="2">
        <f>G$14*(1+G164)</f>
        <v>0.6077894399756694</v>
      </c>
    </row>
    <row r="168" spans="1:7" ht="13.5">
      <c r="A168" t="s">
        <v>42</v>
      </c>
      <c r="B168" s="2">
        <f>(1-B163)</f>
        <v>0.7353122341365697</v>
      </c>
      <c r="C168" s="2">
        <f>(1-C163)</f>
        <v>0.7444249433233265</v>
      </c>
      <c r="D168" s="2">
        <f>(1-D163)</f>
        <v>0.7466929056444835</v>
      </c>
      <c r="E168" s="2">
        <f>(1-E163)</f>
        <v>0.7502752962387214</v>
      </c>
      <c r="F168" s="2">
        <f>(1-F163)</f>
        <v>0.7557036317594333</v>
      </c>
      <c r="G168" s="2">
        <f>(1-G163)</f>
        <v>0.7741571280076294</v>
      </c>
    </row>
    <row r="169" spans="1:7" ht="13.5">
      <c r="A169" t="s">
        <v>29</v>
      </c>
      <c r="B169" s="2">
        <f>ATAN(B167/B168)</f>
        <v>1.47941018123963</v>
      </c>
      <c r="C169" s="2">
        <f>ATAN(C167/C168)</f>
        <v>1.4555286139731567</v>
      </c>
      <c r="D169" s="2">
        <f>ATAN(D167/D168)</f>
        <v>1.4176993393541188</v>
      </c>
      <c r="E169" s="2">
        <f>ATAN(E167/E168)</f>
        <v>1.3444228722767912</v>
      </c>
      <c r="F169" s="2">
        <f>ATAN(F167/F168)</f>
        <v>1.1542510159817323</v>
      </c>
      <c r="G169" s="2">
        <f>ATAN(G167/G168)</f>
        <v>0.6655882574409977</v>
      </c>
    </row>
    <row r="170" spans="1:7" ht="13.5">
      <c r="A170" t="s">
        <v>28</v>
      </c>
      <c r="B170" s="2">
        <f>B169*180/PI()</f>
        <v>84.76395955371501</v>
      </c>
      <c r="C170" s="2">
        <f>C169*180/PI()</f>
        <v>83.39564654118828</v>
      </c>
      <c r="D170" s="2">
        <f>D169*180/PI()</f>
        <v>81.22818876347607</v>
      </c>
      <c r="E170" s="2">
        <f>E169*180/PI()</f>
        <v>77.02975646231587</v>
      </c>
      <c r="F170" s="2">
        <f>F169*180/PI()</f>
        <v>66.1337117144406</v>
      </c>
      <c r="G170" s="2">
        <f>G169*180/PI()</f>
        <v>38.13539804483608</v>
      </c>
    </row>
    <row r="171" spans="1:7" ht="13.5">
      <c r="A171" t="s">
        <v>30</v>
      </c>
      <c r="B171" s="2">
        <f>B$12-B170</f>
        <v>7.816079160206584</v>
      </c>
      <c r="C171" s="2">
        <f>C$12-C170</f>
        <v>7.854737604797009</v>
      </c>
      <c r="D171" s="2">
        <f>D$12-D170</f>
        <v>7.84376628037883</v>
      </c>
      <c r="E171" s="2">
        <f>E$12-E170</f>
        <v>7.868299071640024</v>
      </c>
      <c r="F171" s="2">
        <f>F$12-F170</f>
        <v>8.17630959496691</v>
      </c>
      <c r="G171" s="2">
        <f>G$12-G170</f>
        <v>22.86460195516392</v>
      </c>
    </row>
    <row r="172" spans="1:7" ht="13.5">
      <c r="A172" t="s">
        <v>31</v>
      </c>
      <c r="B172" s="2">
        <f>0.084*B171</f>
        <v>0.6565506494573531</v>
      </c>
      <c r="C172" s="2">
        <f>0.084*C171</f>
        <v>0.6597979588029488</v>
      </c>
      <c r="D172" s="2">
        <f>0.084*D171</f>
        <v>0.6588763675518218</v>
      </c>
      <c r="E172" s="2">
        <f>0.084*E171</f>
        <v>0.6609371220177621</v>
      </c>
      <c r="F172" s="2">
        <f>0.084*F171</f>
        <v>0.6868100059772204</v>
      </c>
      <c r="G172" s="2">
        <v>0.7</v>
      </c>
    </row>
    <row r="173" spans="2:7" ht="13.5">
      <c r="B173" s="2"/>
      <c r="C173" s="2"/>
      <c r="D173" s="2"/>
      <c r="E173" s="2"/>
      <c r="F173" s="2"/>
      <c r="G173" s="2"/>
    </row>
    <row r="174" spans="1:7" ht="13.5">
      <c r="A174" t="s">
        <v>45</v>
      </c>
      <c r="B174" s="2">
        <f>B169</f>
        <v>1.47941018123963</v>
      </c>
      <c r="C174" s="2">
        <f>C169</f>
        <v>1.4555286139731567</v>
      </c>
      <c r="D174" s="2">
        <f>D169</f>
        <v>1.4176993393541188</v>
      </c>
      <c r="E174" s="2">
        <f>E169</f>
        <v>1.3444228722767912</v>
      </c>
      <c r="F174" s="2">
        <f>F169</f>
        <v>1.1542510159817323</v>
      </c>
      <c r="G174" s="2">
        <f>G169</f>
        <v>0.6655882574409977</v>
      </c>
    </row>
    <row r="175" spans="1:7" ht="13.5">
      <c r="A175" t="s">
        <v>46</v>
      </c>
      <c r="B175" s="2">
        <f>B$13*B172*SIN(B174)</f>
        <v>0.011692681573102237</v>
      </c>
      <c r="C175" s="2">
        <f>C$13*C172*SIN(C174)</f>
        <v>0.018170663863969174</v>
      </c>
      <c r="D175" s="2">
        <f>D$13*D172*SIN(D174)</f>
        <v>0.031559294221218025</v>
      </c>
      <c r="E175" s="2">
        <f>E$13*E172*SIN(E174)</f>
        <v>0.0670688323479675</v>
      </c>
      <c r="F175" s="2">
        <f>F$13*F172*SIN(F174)</f>
        <v>0.21172793748640806</v>
      </c>
      <c r="G175" s="2">
        <f>G$13*G172*SIN(G174)</f>
        <v>0.7223702635986705</v>
      </c>
    </row>
    <row r="176" spans="1:7" ht="13.5">
      <c r="A176" t="s">
        <v>47</v>
      </c>
      <c r="B176" s="2">
        <f>4*COS(B174)^2</f>
        <v>0.033312818764385126</v>
      </c>
      <c r="C176" s="2">
        <f>4*COS(C174)^2</f>
        <v>0.05291161913334014</v>
      </c>
      <c r="D176" s="2">
        <f>4*COS(D174)^2</f>
        <v>0.09302453949195286</v>
      </c>
      <c r="E176" s="2">
        <f>4*COS(E174)^2</f>
        <v>0.20150220812934674</v>
      </c>
      <c r="F176" s="2">
        <f>4*COS(F174)^2</f>
        <v>0.6548162522734794</v>
      </c>
      <c r="G176" s="2">
        <f>4*COS(G174)^2</f>
        <v>2.474666636260645</v>
      </c>
    </row>
    <row r="177" spans="1:7" ht="13.5">
      <c r="A177" t="s">
        <v>48</v>
      </c>
      <c r="B177" s="2">
        <f>B175/B176</f>
        <v>0.350996463427554</v>
      </c>
      <c r="C177" s="2">
        <f>C175/C176</f>
        <v>0.34341538137735156</v>
      </c>
      <c r="D177" s="2">
        <f>D175/D176</f>
        <v>0.3392577312779719</v>
      </c>
      <c r="E177" s="2">
        <f>E175/E176</f>
        <v>0.3328441557569195</v>
      </c>
      <c r="F177" s="2">
        <f>F175/F176</f>
        <v>0.3233394662262924</v>
      </c>
      <c r="G177" s="2">
        <f>G175/G176</f>
        <v>0.2919060907089332</v>
      </c>
    </row>
    <row r="178" spans="1:7" ht="13.5">
      <c r="A178" s="8" t="s">
        <v>34</v>
      </c>
      <c r="B178" s="9">
        <f>B177/(1+B177)</f>
        <v>0.2598056123234077</v>
      </c>
      <c r="C178" s="9">
        <f>C177/(1+C177)</f>
        <v>0.2556285912293643</v>
      </c>
      <c r="D178" s="9">
        <f>D177/(1+D177)</f>
        <v>0.2533177321696242</v>
      </c>
      <c r="E178" s="9">
        <f>E177/(1+E177)</f>
        <v>0.24972473662376377</v>
      </c>
      <c r="F178" s="9">
        <f>F177/(1+F177)</f>
        <v>0.24433599577313672</v>
      </c>
      <c r="G178" s="9">
        <f>G177/(1+G177)</f>
        <v>0.22594992995872462</v>
      </c>
    </row>
    <row r="179" spans="2:7" ht="13.5">
      <c r="B179" s="2"/>
      <c r="C179" s="2"/>
      <c r="D179" s="2"/>
      <c r="E179" s="2"/>
      <c r="F179" s="2"/>
      <c r="G179" s="2"/>
    </row>
    <row r="180" spans="1:7" ht="13.5">
      <c r="A180" t="s">
        <v>49</v>
      </c>
      <c r="B180" s="2">
        <f>B$13*B172</f>
        <v>0.01174167734425757</v>
      </c>
      <c r="C180" s="2">
        <f>C$13*C172</f>
        <v>0.018292049362892946</v>
      </c>
      <c r="D180" s="2">
        <f>D$13*D172</f>
        <v>0.03193279523964461</v>
      </c>
      <c r="E180" s="2">
        <f>E$13*E172</f>
        <v>0.06882477526717236</v>
      </c>
      <c r="F180" s="2">
        <f>F$13*F172</f>
        <v>0.23152514961529824</v>
      </c>
      <c r="G180" s="2">
        <f>G$13*G172</f>
        <v>1.169788831725431</v>
      </c>
    </row>
    <row r="181" spans="1:7" ht="13.5">
      <c r="A181" t="s">
        <v>50</v>
      </c>
      <c r="B181" s="2">
        <f>4*B$14*COS(B174)</f>
        <v>2.920287931640062</v>
      </c>
      <c r="C181" s="2">
        <f>4*C$14*COS(C174)</f>
        <v>2.944323297263133</v>
      </c>
      <c r="D181" s="2">
        <f>4*D$14*COS(D174)</f>
        <v>2.9279927526512717</v>
      </c>
      <c r="E181" s="2">
        <f>4*E$14*COS(E174)</f>
        <v>2.8728958291205133</v>
      </c>
      <c r="F181" s="2">
        <f>4*F$14*COS(F174)</f>
        <v>2.5894629603994006</v>
      </c>
      <c r="G181" s="2">
        <f>4*G$14*COS(G174)</f>
        <v>1.006788683991015</v>
      </c>
    </row>
    <row r="182" spans="1:7" ht="13.5">
      <c r="A182" s="8" t="s">
        <v>24</v>
      </c>
      <c r="B182" s="9">
        <f>(B180/B181)*(1-B178)</f>
        <v>0.0029761187511560985</v>
      </c>
      <c r="C182" s="9">
        <f>(C180/C181)*(1-C178)</f>
        <v>0.004624518838068946</v>
      </c>
      <c r="D182" s="9">
        <f>(D180/D181)*(1-D178)</f>
        <v>0.00814334391576299</v>
      </c>
      <c r="E182" s="9">
        <f>(E180/E181)*(1-E178)</f>
        <v>0.017974033679528132</v>
      </c>
      <c r="F182" s="9">
        <f>(F180/F181)*(1-F178)</f>
        <v>0.06756428816055925</v>
      </c>
      <c r="G182" s="9">
        <f>(G180/G181)*(1-G178)</f>
        <v>0.899369591184889</v>
      </c>
    </row>
    <row r="183" spans="1:7" ht="13.5">
      <c r="A183" s="10"/>
      <c r="B183" s="11"/>
      <c r="C183" s="11"/>
      <c r="D183" s="11"/>
      <c r="E183" s="11"/>
      <c r="F183" s="11"/>
      <c r="G183" s="11"/>
    </row>
    <row r="184" spans="1:7" ht="13.5">
      <c r="A184" s="3" t="s">
        <v>5</v>
      </c>
      <c r="B184" s="4">
        <f>B178-B163</f>
        <v>-0.004882153540022582</v>
      </c>
      <c r="C184" s="4">
        <f>C178-C163</f>
        <v>5.353455269085927E-05</v>
      </c>
      <c r="D184" s="4">
        <f>D178-D163</f>
        <v>1.0637814107816723E-05</v>
      </c>
      <c r="E184" s="4">
        <f>E178-E163</f>
        <v>3.286248514977608E-08</v>
      </c>
      <c r="F184" s="4">
        <f>F178-F163</f>
        <v>3.962753257005791E-05</v>
      </c>
      <c r="G184" s="4">
        <f>G178-G163</f>
        <v>0.00010705796635399056</v>
      </c>
    </row>
    <row r="185" spans="1:7" ht="13.5">
      <c r="A185" s="3" t="s">
        <v>6</v>
      </c>
      <c r="B185" s="4">
        <f>B182-B164</f>
        <v>1.159940845888753E-06</v>
      </c>
      <c r="C185" s="4">
        <f>C182-C164</f>
        <v>-1.5955833780265105E-07</v>
      </c>
      <c r="D185" s="4">
        <f>D182-D164</f>
        <v>-1.8095270210363723E-07</v>
      </c>
      <c r="E185" s="4">
        <f>E182-E164</f>
        <v>-6.466706371777153E-09</v>
      </c>
      <c r="F185" s="4">
        <f>F182-F164</f>
        <v>3.0103761535726914E-05</v>
      </c>
      <c r="G185" s="4">
        <f>G182-G164</f>
        <v>2.7591260921999705E-05</v>
      </c>
    </row>
    <row r="186" spans="1:7" ht="13.5">
      <c r="A186" t="s">
        <v>51</v>
      </c>
      <c r="B186" s="2">
        <f>B184+B163</f>
        <v>0.2598056123234077</v>
      </c>
      <c r="C186" s="2">
        <f>C184+C163</f>
        <v>0.2556285912293643</v>
      </c>
      <c r="D186" s="2">
        <f>D184+D163</f>
        <v>0.2533177321696242</v>
      </c>
      <c r="E186" s="2">
        <f>E184+E163</f>
        <v>0.24972473662376377</v>
      </c>
      <c r="F186" s="2">
        <f>F184+F163</f>
        <v>0.24433599577313672</v>
      </c>
      <c r="G186" s="2">
        <f>G184+G163</f>
        <v>0.22594992995872462</v>
      </c>
    </row>
    <row r="187" spans="1:7" ht="13.5">
      <c r="A187" t="s">
        <v>52</v>
      </c>
      <c r="B187" s="2">
        <f>B185+B164</f>
        <v>0.0029761187511560985</v>
      </c>
      <c r="C187" s="2">
        <f>C185+C164</f>
        <v>0.004624518838068946</v>
      </c>
      <c r="D187" s="2">
        <f>D185+D164</f>
        <v>0.00814334391576299</v>
      </c>
      <c r="E187" s="2">
        <f>E185+E164</f>
        <v>0.017974033679528132</v>
      </c>
      <c r="F187" s="2">
        <f>F185+F164</f>
        <v>0.06756428816055925</v>
      </c>
      <c r="G187" s="2">
        <f>G185+G164</f>
        <v>0.899369591184889</v>
      </c>
    </row>
    <row r="188" spans="2:7" ht="13.5">
      <c r="B188" s="2"/>
      <c r="C188" s="2"/>
      <c r="D188" s="2"/>
      <c r="E188" s="2"/>
      <c r="F188" s="2"/>
      <c r="G188" s="2"/>
    </row>
    <row r="189" spans="1:7" ht="13.5">
      <c r="A189" s="6" t="s">
        <v>40</v>
      </c>
      <c r="B189" s="7"/>
      <c r="C189" s="7"/>
      <c r="D189" s="7"/>
      <c r="E189" s="7"/>
      <c r="F189" s="7"/>
      <c r="G189" s="7"/>
    </row>
    <row r="190" spans="1:7" ht="13.5">
      <c r="A190" t="s">
        <v>41</v>
      </c>
      <c r="B190" s="2">
        <f>B$14*(1+B187)</f>
        <v>8.023808950009249</v>
      </c>
      <c r="C190" s="2">
        <f>C$14*(1+C187)</f>
        <v>6.4295969205636405</v>
      </c>
      <c r="D190" s="2">
        <f>D$14*(1+D187)</f>
        <v>4.839088050795661</v>
      </c>
      <c r="E190" s="2">
        <f>E$14*(1+E187)</f>
        <v>3.25751690777449</v>
      </c>
      <c r="F190" s="2">
        <f>F$14*(1+F187)</f>
        <v>1.7081028610568945</v>
      </c>
      <c r="G190" s="2">
        <f>G$14*(1+G187)</f>
        <v>0.6077982691791645</v>
      </c>
    </row>
    <row r="191" spans="1:7" ht="13.5">
      <c r="A191" t="s">
        <v>42</v>
      </c>
      <c r="B191" s="2">
        <f>(1-B186)</f>
        <v>0.7401943876765923</v>
      </c>
      <c r="C191" s="2">
        <f>(1-C186)</f>
        <v>0.7443714087706357</v>
      </c>
      <c r="D191" s="2">
        <f>(1-D186)</f>
        <v>0.7466822678303757</v>
      </c>
      <c r="E191" s="2">
        <f>(1-E186)</f>
        <v>0.7502752633762362</v>
      </c>
      <c r="F191" s="2">
        <f>(1-F186)</f>
        <v>0.7556640042268633</v>
      </c>
      <c r="G191" s="2">
        <f>(1-G186)</f>
        <v>0.7740500700412754</v>
      </c>
    </row>
    <row r="192" spans="1:7" ht="13.5">
      <c r="A192" t="s">
        <v>29</v>
      </c>
      <c r="B192" s="2">
        <f>ATAN(B190/B191)</f>
        <v>1.4788069287822052</v>
      </c>
      <c r="C192" s="2">
        <f>ATAN(C190/C191)</f>
        <v>1.4555368119651853</v>
      </c>
      <c r="D192" s="2">
        <f>ATAN(D190/D191)</f>
        <v>1.4177014594881496</v>
      </c>
      <c r="E192" s="2">
        <f>ATAN(E190/E191)</f>
        <v>1.3444228804673777</v>
      </c>
      <c r="F192" s="2">
        <f>ATAN(F190/F191)</f>
        <v>1.15428085187359</v>
      </c>
      <c r="G192" s="2">
        <f>ATAN(G190/G191)</f>
        <v>0.6656624884953005</v>
      </c>
    </row>
    <row r="193" spans="1:7" ht="13.5">
      <c r="A193" t="s">
        <v>28</v>
      </c>
      <c r="B193" s="2">
        <f>B192*180/PI()</f>
        <v>84.72939573392365</v>
      </c>
      <c r="C193" s="2">
        <f>C192*180/PI()</f>
        <v>83.39611625153202</v>
      </c>
      <c r="D193" s="2">
        <f>D192*180/PI()</f>
        <v>81.22831023820804</v>
      </c>
      <c r="E193" s="2">
        <f>E192*180/PI()</f>
        <v>77.0297569316019</v>
      </c>
      <c r="F193" s="2">
        <f>F192*180/PI()</f>
        <v>66.13542118512206</v>
      </c>
      <c r="G193" s="2">
        <f>G192*180/PI()</f>
        <v>38.139651170956434</v>
      </c>
    </row>
    <row r="194" spans="1:7" ht="13.5">
      <c r="A194" t="s">
        <v>30</v>
      </c>
      <c r="B194" s="2">
        <f>B$12-B193</f>
        <v>7.850642979997943</v>
      </c>
      <c r="C194" s="2">
        <f>C$12-C193</f>
        <v>7.8542678944532724</v>
      </c>
      <c r="D194" s="2">
        <f>D$12-D193</f>
        <v>7.843644805646861</v>
      </c>
      <c r="E194" s="2">
        <f>E$12-E193</f>
        <v>7.8682986023540025</v>
      </c>
      <c r="F194" s="2">
        <f>F$12-F193</f>
        <v>8.174600124285448</v>
      </c>
      <c r="G194" s="2">
        <f>G$12-G193</f>
        <v>22.860348829043566</v>
      </c>
    </row>
    <row r="195" spans="1:7" ht="13.5">
      <c r="A195" t="s">
        <v>31</v>
      </c>
      <c r="B195" s="2">
        <f>0.084*B194</f>
        <v>0.6594540103198272</v>
      </c>
      <c r="C195" s="2">
        <f>0.084*C194</f>
        <v>0.6597585031340749</v>
      </c>
      <c r="D195" s="2">
        <f>0.084*D194</f>
        <v>0.6588661636743364</v>
      </c>
      <c r="E195" s="2">
        <f>0.084*E194</f>
        <v>0.6609370825977362</v>
      </c>
      <c r="F195" s="2">
        <f>0.084*F194</f>
        <v>0.6866664104399777</v>
      </c>
      <c r="G195" s="2">
        <v>0.7</v>
      </c>
    </row>
    <row r="196" spans="2:7" ht="13.5">
      <c r="B196" s="2"/>
      <c r="C196" s="2"/>
      <c r="D196" s="2"/>
      <c r="E196" s="2"/>
      <c r="F196" s="2"/>
      <c r="G196" s="2"/>
    </row>
    <row r="197" spans="1:7" ht="13.5">
      <c r="A197" t="s">
        <v>45</v>
      </c>
      <c r="B197" s="2">
        <f>B192</f>
        <v>1.4788069287822052</v>
      </c>
      <c r="C197" s="2">
        <f>C192</f>
        <v>1.4555368119651853</v>
      </c>
      <c r="D197" s="2">
        <f>D192</f>
        <v>1.4177014594881496</v>
      </c>
      <c r="E197" s="2">
        <f>E192</f>
        <v>1.3444228804673777</v>
      </c>
      <c r="F197" s="2">
        <f>F192</f>
        <v>1.15428085187359</v>
      </c>
      <c r="G197" s="2">
        <f>G192</f>
        <v>0.6656624884953005</v>
      </c>
    </row>
    <row r="198" spans="1:7" ht="13.5">
      <c r="A198" t="s">
        <v>46</v>
      </c>
      <c r="B198" s="2">
        <f>B$13*B195*SIN(B197)</f>
        <v>0.01174373688236951</v>
      </c>
      <c r="C198" s="2">
        <f>C$13*C195*SIN(C197)</f>
        <v>0.018169594510559696</v>
      </c>
      <c r="D198" s="2">
        <f>D$13*D195*SIN(D197)</f>
        <v>0.03155881579344248</v>
      </c>
      <c r="E198" s="2">
        <f>E$13*E195*SIN(E197)</f>
        <v>0.06706882847432923</v>
      </c>
      <c r="F198" s="2">
        <f>F$13*F195*SIN(F197)</f>
        <v>0.21168646446685846</v>
      </c>
      <c r="G198" s="2">
        <f>G$13*G195*SIN(G197)</f>
        <v>0.7224385617266261</v>
      </c>
    </row>
    <row r="199" spans="1:7" ht="13.5">
      <c r="A199" t="s">
        <v>47</v>
      </c>
      <c r="B199" s="2">
        <f>4*COS(B197)^2</f>
        <v>0.033752830004933176</v>
      </c>
      <c r="C199" s="2">
        <f>4*COS(C197)^2</f>
        <v>0.05290412646914244</v>
      </c>
      <c r="D199" s="2">
        <f>4*COS(D197)^2</f>
        <v>0.09302198320557183</v>
      </c>
      <c r="E199" s="2">
        <f>4*COS(E197)^2</f>
        <v>0.2015021937978738</v>
      </c>
      <c r="F199" s="2">
        <f>4*COS(F197)^2</f>
        <v>0.6547279388020032</v>
      </c>
      <c r="G199" s="2">
        <f>4*COS(G197)^2</f>
        <v>2.474378190450108</v>
      </c>
    </row>
    <row r="200" spans="1:7" ht="13.5">
      <c r="A200" t="s">
        <v>48</v>
      </c>
      <c r="B200" s="2">
        <f>B198/B199</f>
        <v>0.34793339938171386</v>
      </c>
      <c r="C200" s="2">
        <f>C198/C199</f>
        <v>0.34344380529858165</v>
      </c>
      <c r="D200" s="2">
        <f>D198/D199</f>
        <v>0.3392619110656864</v>
      </c>
      <c r="E200" s="2">
        <f>E198/E199</f>
        <v>0.33284416020604596</v>
      </c>
      <c r="F200" s="2">
        <f>F198/F199</f>
        <v>0.32331973621622817</v>
      </c>
      <c r="G200" s="2">
        <f>G198/G199</f>
        <v>0.29196772122987763</v>
      </c>
    </row>
    <row r="201" spans="1:7" ht="13.5">
      <c r="A201" s="8" t="s">
        <v>34</v>
      </c>
      <c r="B201" s="9">
        <f>B200/(1+B200)</f>
        <v>0.25812358351036346</v>
      </c>
      <c r="C201" s="9">
        <f>C200/(1+C200)</f>
        <v>0.2556443402723874</v>
      </c>
      <c r="D201" s="9">
        <f>D200/(1+D200)</f>
        <v>0.25332006253782474</v>
      </c>
      <c r="E201" s="9">
        <f>E200/(1+E200)</f>
        <v>0.24972473912823476</v>
      </c>
      <c r="F201" s="9">
        <f>F200/(1+F200)</f>
        <v>0.24432472921525164</v>
      </c>
      <c r="G201" s="9">
        <f>G200/(1+G200)</f>
        <v>0.22598685434024732</v>
      </c>
    </row>
    <row r="202" spans="2:7" ht="13.5">
      <c r="B202" s="2"/>
      <c r="C202" s="2"/>
      <c r="D202" s="2"/>
      <c r="E202" s="2"/>
      <c r="F202" s="2"/>
      <c r="G202" s="2"/>
    </row>
    <row r="203" spans="1:7" ht="13.5">
      <c r="A203" t="s">
        <v>49</v>
      </c>
      <c r="B203" s="2">
        <f>B$13*B195</f>
        <v>0.011793600720602246</v>
      </c>
      <c r="C203" s="2">
        <f>C$13*C195</f>
        <v>0.018290955505245985</v>
      </c>
      <c r="D203" s="2">
        <f>D$13*D195</f>
        <v>0.0319323007032696</v>
      </c>
      <c r="E203" s="2">
        <f>E$13*E195</f>
        <v>0.06882477116228199</v>
      </c>
      <c r="F203" s="2">
        <f>F$13*F195</f>
        <v>0.2314767432467904</v>
      </c>
      <c r="G203" s="2">
        <f>G$13*G195</f>
        <v>1.169788831725431</v>
      </c>
    </row>
    <row r="204" spans="1:7" ht="13.5">
      <c r="A204" t="s">
        <v>50</v>
      </c>
      <c r="B204" s="2">
        <f>4*B$14*COS(B197)</f>
        <v>2.939510925521947</v>
      </c>
      <c r="C204" s="2">
        <f>4*C$14*COS(C197)</f>
        <v>2.944114821250064</v>
      </c>
      <c r="D204" s="2">
        <f>4*D$14*COS(D197)</f>
        <v>2.9279525221945617</v>
      </c>
      <c r="E204" s="2">
        <f>4*E$14*COS(E197)</f>
        <v>2.8728957269558024</v>
      </c>
      <c r="F204" s="2">
        <f>4*F$14*COS(F197)</f>
        <v>2.5892883372333237</v>
      </c>
      <c r="G204" s="2">
        <f>4*G$14*COS(G197)</f>
        <v>1.0067300069076932</v>
      </c>
    </row>
    <row r="205" spans="1:7" ht="13.5">
      <c r="A205" s="8" t="s">
        <v>24</v>
      </c>
      <c r="B205" s="9">
        <f>(B203/B204)*(1-B201)</f>
        <v>0.0029764795783354422</v>
      </c>
      <c r="C205" s="9">
        <f>(C203/C204)*(1-C201)</f>
        <v>0.0046244718969129395</v>
      </c>
      <c r="D205" s="9">
        <f>(D203/D204)*(1-D201)</f>
        <v>0.008143304275395058</v>
      </c>
      <c r="E205" s="9">
        <f>(E203/E204)*(1-E201)</f>
        <v>0.01797403318669598</v>
      </c>
      <c r="F205" s="9">
        <f>(F203/F204)*(1-F201)</f>
        <v>0.06755572491408772</v>
      </c>
      <c r="G205" s="9">
        <f>(G203/G204)*(1-G201)</f>
        <v>0.8993791058067337</v>
      </c>
    </row>
    <row r="206" spans="1:7" ht="13.5">
      <c r="A206" s="10"/>
      <c r="B206" s="11"/>
      <c r="C206" s="11"/>
      <c r="D206" s="11"/>
      <c r="E206" s="11"/>
      <c r="F206" s="11"/>
      <c r="G206" s="11"/>
    </row>
    <row r="207" spans="1:7" ht="13.5">
      <c r="A207" s="3" t="s">
        <v>5</v>
      </c>
      <c r="B207" s="4">
        <f>B201-B186</f>
        <v>-0.0016820288130442451</v>
      </c>
      <c r="C207" s="4">
        <f>C201-C186</f>
        <v>1.5749043023094433E-05</v>
      </c>
      <c r="D207" s="4">
        <f>D201-D186</f>
        <v>2.3303682005204607E-06</v>
      </c>
      <c r="E207" s="4">
        <f>E201-E186</f>
        <v>2.504470991704366E-09</v>
      </c>
      <c r="F207" s="4">
        <f>F201-F186</f>
        <v>-1.1266557885081241E-05</v>
      </c>
      <c r="G207" s="4">
        <f>G201-G186</f>
        <v>3.692438152269606E-05</v>
      </c>
    </row>
    <row r="208" spans="1:7" ht="13.5">
      <c r="A208" s="3" t="s">
        <v>6</v>
      </c>
      <c r="B208" s="4">
        <f>B205-B187</f>
        <v>3.6082717934371455E-07</v>
      </c>
      <c r="C208" s="4">
        <f>C205-C187</f>
        <v>-4.694115600650112E-08</v>
      </c>
      <c r="D208" s="4">
        <f>D205-D187</f>
        <v>-3.9640367932580745E-08</v>
      </c>
      <c r="E208" s="4">
        <f>E205-E187</f>
        <v>-4.928321535591085E-10</v>
      </c>
      <c r="F208" s="4">
        <f>F205-F187</f>
        <v>-8.563246471526842E-06</v>
      </c>
      <c r="G208" s="4">
        <f>G205-G187</f>
        <v>9.51462184473062E-06</v>
      </c>
    </row>
    <row r="209" spans="1:7" ht="13.5">
      <c r="A209" t="s">
        <v>51</v>
      </c>
      <c r="B209" s="2">
        <f>B207+B186</f>
        <v>0.25812358351036346</v>
      </c>
      <c r="C209" s="2">
        <f>C207+C186</f>
        <v>0.2556443402723874</v>
      </c>
      <c r="D209" s="2">
        <f>D207+D186</f>
        <v>0.25332006253782474</v>
      </c>
      <c r="E209" s="2">
        <f>E207+E186</f>
        <v>0.24972473912823476</v>
      </c>
      <c r="F209" s="2">
        <f>F207+F186</f>
        <v>0.24432472921525164</v>
      </c>
      <c r="G209" s="2">
        <f>G207+G186</f>
        <v>0.22598685434024732</v>
      </c>
    </row>
    <row r="210" spans="1:7" ht="13.5">
      <c r="A210" t="s">
        <v>52</v>
      </c>
      <c r="B210" s="2">
        <f>B208+B187</f>
        <v>0.0029764795783354422</v>
      </c>
      <c r="C210" s="2">
        <f>C208+C187</f>
        <v>0.0046244718969129395</v>
      </c>
      <c r="D210" s="2">
        <f>D208+D187</f>
        <v>0.008143304275395058</v>
      </c>
      <c r="E210" s="2">
        <f>E208+E187</f>
        <v>0.01797403318669598</v>
      </c>
      <c r="F210" s="2">
        <f>F208+F187</f>
        <v>0.06755572491408772</v>
      </c>
      <c r="G210" s="2">
        <f>G208+G187</f>
        <v>0.8993791058067337</v>
      </c>
    </row>
    <row r="211" ht="13.5">
      <c r="B211" s="2"/>
    </row>
    <row r="212" spans="1:7" ht="13.5">
      <c r="A212" s="6"/>
      <c r="B212" s="7"/>
      <c r="C212" s="7"/>
      <c r="D212" s="7"/>
      <c r="E212" s="7"/>
      <c r="F212" s="7"/>
      <c r="G212" s="7"/>
    </row>
    <row r="213" spans="2:7" ht="13.5">
      <c r="B213" s="2"/>
      <c r="C213" s="2"/>
      <c r="D213" s="2"/>
      <c r="E213" s="2"/>
      <c r="F213" s="2"/>
      <c r="G213" s="2"/>
    </row>
    <row r="214" spans="1:7" ht="13.5">
      <c r="A214" s="3" t="s">
        <v>53</v>
      </c>
      <c r="B214" s="2"/>
      <c r="C214" s="2"/>
      <c r="D214" s="2"/>
      <c r="E214" s="2"/>
      <c r="F214" s="2"/>
      <c r="G214" s="2"/>
    </row>
    <row r="215" spans="1:7" ht="13.5">
      <c r="A215" s="8" t="s">
        <v>22</v>
      </c>
      <c r="B215" s="2">
        <f>B10</f>
        <v>5</v>
      </c>
      <c r="C215" s="2">
        <f>C10</f>
        <v>4</v>
      </c>
      <c r="D215" s="2">
        <f>D10</f>
        <v>3</v>
      </c>
      <c r="E215" s="2">
        <f>E10</f>
        <v>2</v>
      </c>
      <c r="F215" s="2">
        <f>F10</f>
        <v>1</v>
      </c>
      <c r="G215" s="2">
        <f>G10</f>
        <v>0.2</v>
      </c>
    </row>
    <row r="216" spans="1:7" ht="13.5">
      <c r="A216" t="s">
        <v>34</v>
      </c>
      <c r="B216" s="2">
        <f>B201</f>
        <v>0.25812358351036346</v>
      </c>
      <c r="C216" s="2">
        <f>C201</f>
        <v>0.2556443402723874</v>
      </c>
      <c r="D216" s="2">
        <f>D201</f>
        <v>0.25332006253782474</v>
      </c>
      <c r="E216" s="2">
        <f>E201</f>
        <v>0.24972473912823476</v>
      </c>
      <c r="F216" s="2">
        <f>F201</f>
        <v>0.24432472921525164</v>
      </c>
      <c r="G216" s="2">
        <f>G201</f>
        <v>0.22598685434024732</v>
      </c>
    </row>
    <row r="217" spans="1:7" ht="13.5">
      <c r="A217" t="s">
        <v>24</v>
      </c>
      <c r="B217" s="2">
        <f>B205</f>
        <v>0.0029764795783354422</v>
      </c>
      <c r="C217" s="2">
        <f>C205</f>
        <v>0.0046244718969129395</v>
      </c>
      <c r="D217" s="2">
        <f>D205</f>
        <v>0.008143304275395058</v>
      </c>
      <c r="E217" s="2">
        <f>E205</f>
        <v>0.01797403318669598</v>
      </c>
      <c r="F217" s="2">
        <f>F205</f>
        <v>0.06755572491408772</v>
      </c>
      <c r="G217" s="2">
        <f>G205</f>
        <v>0.8993791058067337</v>
      </c>
    </row>
    <row r="218" spans="1:7" ht="13.5">
      <c r="A218" t="s">
        <v>30</v>
      </c>
      <c r="B218" s="2">
        <f>B194</f>
        <v>7.850642979997943</v>
      </c>
      <c r="C218" s="2">
        <f>C194</f>
        <v>7.8542678944532724</v>
      </c>
      <c r="D218" s="2">
        <f>D194</f>
        <v>7.843644805646861</v>
      </c>
      <c r="E218" s="2">
        <f>E194</f>
        <v>7.8682986023540025</v>
      </c>
      <c r="F218" s="2">
        <f>F194</f>
        <v>8.174600124285448</v>
      </c>
      <c r="G218" s="2">
        <f>G194</f>
        <v>22.860348829043566</v>
      </c>
    </row>
    <row r="219" spans="1:7" ht="13.5">
      <c r="A219" t="s">
        <v>28</v>
      </c>
      <c r="B219" s="2">
        <f>B193</f>
        <v>84.72939573392365</v>
      </c>
      <c r="C219" s="2">
        <f>C193</f>
        <v>83.39611625153202</v>
      </c>
      <c r="D219" s="2">
        <f>D193</f>
        <v>81.22831023820804</v>
      </c>
      <c r="E219" s="2">
        <f>E193</f>
        <v>77.0297569316019</v>
      </c>
      <c r="F219" s="2">
        <f>F193</f>
        <v>66.13542118512206</v>
      </c>
      <c r="G219" s="2">
        <f>G193</f>
        <v>38.139651170956434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des0gli </cp:lastModifiedBy>
  <dcterms:created xsi:type="dcterms:W3CDTF">2005-11-02T20:15:44Z</dcterms:created>
  <dcterms:modified xsi:type="dcterms:W3CDTF">2013-06-18T07:52:44Z</dcterms:modified>
  <cp:category/>
  <cp:version/>
  <cp:contentType/>
  <cp:contentStatus/>
  <cp:revision>53</cp:revision>
</cp:coreProperties>
</file>